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795" windowHeight="12600"/>
  </bookViews>
  <sheets>
    <sheet name="г. Искитим газ" sheetId="1" r:id="rId1"/>
    <sheet name="г. Искитим уголь" sheetId="2" r:id="rId2"/>
    <sheet name="Лист3" sheetId="3" r:id="rId3"/>
  </sheets>
  <externalReferences>
    <externalReference r:id="rId4"/>
    <externalReference r:id="rId5"/>
  </externalReferences>
  <calcPr calcId="145621"/>
</workbook>
</file>

<file path=xl/calcChain.xml><?xml version="1.0" encoding="utf-8"?>
<calcChain xmlns="http://schemas.openxmlformats.org/spreadsheetml/2006/main">
  <c r="C223" i="2" l="1"/>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B145" i="2"/>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B187" i="2" s="1"/>
  <c r="B188" i="2" s="1"/>
  <c r="B189" i="2" s="1"/>
  <c r="B190" i="2" s="1"/>
  <c r="B191" i="2" s="1"/>
  <c r="B192" i="2" s="1"/>
  <c r="B193" i="2" s="1"/>
  <c r="B194" i="2" s="1"/>
  <c r="B195" i="2" s="1"/>
  <c r="B196" i="2" s="1"/>
  <c r="B197" i="2" s="1"/>
  <c r="B198" i="2" s="1"/>
  <c r="B199" i="2" s="1"/>
  <c r="B200" i="2" s="1"/>
  <c r="B201" i="2" s="1"/>
  <c r="B202" i="2" s="1"/>
  <c r="B203" i="2" s="1"/>
  <c r="B204" i="2" s="1"/>
  <c r="B205" i="2" s="1"/>
  <c r="B206" i="2" s="1"/>
  <c r="B207" i="2" s="1"/>
  <c r="B208" i="2" s="1"/>
  <c r="B209" i="2" s="1"/>
  <c r="B210" i="2" s="1"/>
  <c r="B211" i="2" s="1"/>
  <c r="B212" i="2" s="1"/>
  <c r="B213" i="2" s="1"/>
  <c r="B214" i="2" s="1"/>
  <c r="B215" i="2" s="1"/>
  <c r="B216" i="2" s="1"/>
  <c r="B217" i="2" s="1"/>
  <c r="B218" i="2" s="1"/>
  <c r="B219" i="2" s="1"/>
  <c r="B220" i="2" s="1"/>
  <c r="B221" i="2" s="1"/>
  <c r="B222" i="2" s="1"/>
  <c r="B223" i="2" s="1"/>
  <c r="C144" i="2"/>
  <c r="B144" i="2"/>
  <c r="C143" i="2"/>
  <c r="C140" i="2"/>
  <c r="C138" i="2"/>
  <c r="C137" i="2"/>
  <c r="C136" i="2"/>
  <c r="C135" i="2"/>
  <c r="C125"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3" i="2"/>
  <c r="C92" i="2"/>
  <c r="C91" i="2"/>
  <c r="C90" i="2"/>
  <c r="C89" i="2"/>
  <c r="C88" i="2"/>
  <c r="C87" i="2"/>
  <c r="C86" i="2"/>
  <c r="C85"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38" i="2"/>
  <c r="C37" i="2"/>
  <c r="C36" i="2"/>
  <c r="C35" i="2"/>
  <c r="C34" i="2"/>
  <c r="C33" i="2"/>
  <c r="C32" i="2"/>
  <c r="C31" i="2"/>
  <c r="C30" i="2"/>
  <c r="C29" i="2"/>
  <c r="C28" i="2"/>
  <c r="C23" i="2"/>
  <c r="C22" i="2"/>
  <c r="C21" i="2"/>
  <c r="C20" i="2"/>
  <c r="C19" i="2"/>
  <c r="C17" i="2" s="1"/>
  <c r="C18" i="2"/>
  <c r="C13" i="2"/>
  <c r="B13" i="2"/>
  <c r="C12" i="2"/>
  <c r="B12" i="2"/>
  <c r="C11" i="2"/>
  <c r="B11" i="2"/>
  <c r="C10" i="2"/>
  <c r="B10" i="2"/>
  <c r="C9" i="2"/>
  <c r="B9" i="2"/>
  <c r="C8" i="2"/>
  <c r="B8" i="2"/>
  <c r="C7" i="2"/>
  <c r="B7" i="2"/>
  <c r="C6" i="2"/>
  <c r="B6" i="2"/>
  <c r="C5" i="2"/>
  <c r="B5" i="2"/>
  <c r="C4" i="2"/>
  <c r="B4" i="2"/>
  <c r="C2" i="2"/>
  <c r="C225" i="1" l="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B146" i="1"/>
  <c r="B147" i="1" s="1"/>
  <c r="B148" i="1" s="1"/>
  <c r="B149" i="1" s="1"/>
  <c r="B150" i="1" s="1"/>
  <c r="B151" i="1" s="1"/>
  <c r="B152" i="1" s="1"/>
  <c r="B153" i="1" s="1"/>
  <c r="B154" i="1" s="1"/>
  <c r="B155" i="1" s="1"/>
  <c r="B156" i="1" s="1"/>
  <c r="B157" i="1" s="1"/>
  <c r="B158" i="1" s="1"/>
  <c r="B159" i="1" s="1"/>
  <c r="B160" i="1" s="1"/>
  <c r="B161" i="1" s="1"/>
  <c r="B162" i="1" s="1"/>
  <c r="C145" i="1"/>
  <c r="C142" i="1"/>
  <c r="C140" i="1"/>
  <c r="C139" i="1"/>
  <c r="C138" i="1"/>
  <c r="C137" i="1"/>
  <c r="C135" i="1"/>
  <c r="C134" i="1"/>
  <c r="C133" i="1"/>
  <c r="C132" i="1"/>
  <c r="C131" i="1"/>
  <c r="C130" i="1"/>
  <c r="C127" i="1"/>
  <c r="C124" i="1"/>
  <c r="C123" i="1"/>
  <c r="C122" i="1"/>
  <c r="C121" i="1"/>
  <c r="C120" i="1"/>
  <c r="C119" i="1"/>
  <c r="C118" i="1"/>
  <c r="C117" i="1"/>
  <c r="C116" i="1"/>
  <c r="C115" i="1"/>
  <c r="C114" i="1"/>
  <c r="C113" i="1"/>
  <c r="C112" i="1"/>
  <c r="C111" i="1"/>
  <c r="C110" i="1"/>
  <c r="C109" i="1"/>
  <c r="C108" i="1"/>
  <c r="C107" i="1"/>
  <c r="C106" i="1"/>
  <c r="C105" i="1"/>
  <c r="C104" i="1"/>
  <c r="C103" i="1"/>
  <c r="C102" i="1"/>
  <c r="C99" i="1"/>
  <c r="C98" i="1"/>
  <c r="C97" i="1"/>
  <c r="C96" i="1"/>
  <c r="C95" i="1"/>
  <c r="C94" i="1"/>
  <c r="C93" i="1"/>
  <c r="C92" i="1"/>
  <c r="C91"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3" i="1"/>
  <c r="C42" i="1"/>
  <c r="C41" i="1"/>
  <c r="C40" i="1"/>
  <c r="C39" i="1"/>
  <c r="C38" i="1"/>
  <c r="C37" i="1"/>
  <c r="C36" i="1"/>
  <c r="C35" i="1"/>
  <c r="C34" i="1"/>
  <c r="B34" i="1"/>
  <c r="C33" i="1"/>
  <c r="B33" i="1"/>
  <c r="C32" i="1"/>
  <c r="B32" i="1"/>
  <c r="C31" i="1"/>
  <c r="B31" i="1"/>
  <c r="C30" i="1"/>
  <c r="C29" i="1"/>
  <c r="C28" i="1"/>
  <c r="C23" i="1"/>
  <c r="C22" i="1"/>
  <c r="C21" i="1"/>
  <c r="C20" i="1"/>
  <c r="C19" i="1"/>
  <c r="C18" i="1"/>
  <c r="C13" i="1"/>
  <c r="B13" i="1"/>
  <c r="C12" i="1"/>
  <c r="B12" i="1"/>
  <c r="C11" i="1"/>
  <c r="B11" i="1"/>
  <c r="C10" i="1"/>
  <c r="B10" i="1"/>
  <c r="C9" i="1"/>
  <c r="B9" i="1"/>
  <c r="C8" i="1"/>
  <c r="B8" i="1"/>
  <c r="C7" i="1"/>
  <c r="B7" i="1"/>
  <c r="C6" i="1"/>
  <c r="B6" i="1"/>
  <c r="C5" i="1"/>
  <c r="B5" i="1"/>
  <c r="C4" i="1"/>
  <c r="B4" i="1"/>
  <c r="C2" i="1"/>
  <c r="C17" i="1" l="1"/>
  <c r="B225" i="1"/>
  <c r="B163" i="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alcChain>
</file>

<file path=xl/sharedStrings.xml><?xml version="1.0" encoding="utf-8"?>
<sst xmlns="http://schemas.openxmlformats.org/spreadsheetml/2006/main" count="480" uniqueCount="259">
  <si>
    <t>Предельный уровень цены на тепловую энергию (мощность), рассчитанный в соответствии с частью 1 статьи 23.6 Федерального закона от 27.07.2010 N 190-ФЗ "О теплоснабжении" и Постановлением № 1562, а также сведения о параметрах, использованных при расчете</t>
  </si>
  <si>
    <t>Дата:</t>
  </si>
  <si>
    <t>Информация о системе теплоснабжения, в отношении которой выполняется расчет:</t>
  </si>
  <si>
    <t>Предельный уровень цены на тепловую энергию (мощность) и его составляющие, обеспечивающие компенсацию расходов:</t>
  </si>
  <si>
    <t>№пп</t>
  </si>
  <si>
    <t>Наименование</t>
  </si>
  <si>
    <t>Значения</t>
  </si>
  <si>
    <t>Уровень цены на тепловую энергию (мощность) без НДС, руб./Гкал</t>
  </si>
  <si>
    <t>1.1</t>
  </si>
  <si>
    <r>
      <t>Составляющая предельного уровня цены на тепловую энергию (мощность), обеспечивающая компенсацию расходов на топливо при производстве тепловой энергии котельной в i-м расчетном периоде регулирования, руб./Гкал (</t>
    </r>
    <r>
      <rPr>
        <b/>
        <sz val="11"/>
        <color theme="1"/>
        <rFont val="Tahoma"/>
        <family val="2"/>
        <charset val="204"/>
      </rPr>
      <t>РТ</t>
    </r>
    <r>
      <rPr>
        <b/>
        <vertAlign val="subscript"/>
        <sz val="11"/>
        <color theme="1"/>
        <rFont val="Tahoma"/>
        <family val="2"/>
        <charset val="204"/>
      </rPr>
      <t>i</t>
    </r>
    <r>
      <rPr>
        <sz val="10"/>
        <color theme="1"/>
        <rFont val="Tahoma"/>
        <family val="2"/>
        <charset val="204"/>
      </rPr>
      <t>)</t>
    </r>
  </si>
  <si>
    <t>1.2</t>
  </si>
  <si>
    <r>
      <t>Составляющая предельного уровня цены на тепловую энергию (мощность), обеспечивающая возврат капитальных затрат на строительство котельной и тепловых сетей в i-м расчетном периоде регулирования, руб./Гкал (</t>
    </r>
    <r>
      <rPr>
        <b/>
        <sz val="11"/>
        <color theme="1"/>
        <rFont val="Tahoma"/>
        <family val="2"/>
        <charset val="204"/>
      </rPr>
      <t>КР</t>
    </r>
    <r>
      <rPr>
        <b/>
        <vertAlign val="subscript"/>
        <sz val="11"/>
        <color theme="1"/>
        <rFont val="Tahoma"/>
        <family val="2"/>
        <charset val="204"/>
      </rPr>
      <t>i</t>
    </r>
    <r>
      <rPr>
        <sz val="10"/>
        <color theme="1"/>
        <rFont val="Tahoma"/>
        <family val="2"/>
        <charset val="204"/>
      </rPr>
      <t>)</t>
    </r>
  </si>
  <si>
    <t>1.3</t>
  </si>
  <si>
    <r>
      <t>Составляющая предельного уровня цены на тепловую энергию (мощность), обеспечивающая компенсацию расходов на уплату налогов в i-м расчетном периоде регулирования (</t>
    </r>
    <r>
      <rPr>
        <b/>
        <sz val="11"/>
        <color theme="1"/>
        <rFont val="Tahoma"/>
        <family val="2"/>
        <charset val="204"/>
      </rPr>
      <t>Н</t>
    </r>
    <r>
      <rPr>
        <b/>
        <vertAlign val="subscript"/>
        <sz val="11"/>
        <color theme="1"/>
        <rFont val="Tahoma"/>
        <family val="2"/>
        <charset val="204"/>
      </rPr>
      <t>i</t>
    </r>
    <r>
      <rPr>
        <sz val="10"/>
        <color theme="1"/>
        <rFont val="Tahoma"/>
        <family val="2"/>
        <charset val="204"/>
      </rPr>
      <t>)</t>
    </r>
  </si>
  <si>
    <t>1.4</t>
  </si>
  <si>
    <r>
      <t>Составляющая предельного уровня цены на тепловую энергию (мощность), обеспечивающая компенсацию прочих расходов при производстве тепловой энергии котельной в i-м расчетном периоде регулирования, руб./Гкал (</t>
    </r>
    <r>
      <rPr>
        <b/>
        <sz val="11"/>
        <color theme="1"/>
        <rFont val="Tahoma"/>
        <family val="2"/>
        <charset val="204"/>
      </rPr>
      <t>ПР</t>
    </r>
    <r>
      <rPr>
        <b/>
        <vertAlign val="subscript"/>
        <sz val="11"/>
        <color theme="1"/>
        <rFont val="Tahoma"/>
        <family val="2"/>
        <charset val="204"/>
      </rPr>
      <t>i</t>
    </r>
    <r>
      <rPr>
        <sz val="11"/>
        <color theme="1"/>
        <rFont val="Tahoma"/>
        <family val="2"/>
        <charset val="204"/>
      </rPr>
      <t>)</t>
    </r>
  </si>
  <si>
    <t>1.5</t>
  </si>
  <si>
    <r>
      <t>Составляющая предельного уровня цены на тепловую энергию (мощность), обеспечивающая создание резерва по сомнительным долгам в i-м расчетном периоде регулирования, руб./Гкал (</t>
    </r>
    <r>
      <rPr>
        <b/>
        <sz val="11"/>
        <color theme="1"/>
        <rFont val="Tahoma"/>
        <family val="2"/>
        <charset val="204"/>
      </rPr>
      <t>РД</t>
    </r>
    <r>
      <rPr>
        <b/>
        <vertAlign val="subscript"/>
        <sz val="11"/>
        <color theme="1"/>
        <rFont val="Tahoma"/>
        <family val="2"/>
        <charset val="204"/>
      </rPr>
      <t>i</t>
    </r>
    <r>
      <rPr>
        <sz val="11"/>
        <color theme="1"/>
        <rFont val="Tahoma"/>
        <family val="2"/>
        <charset val="204"/>
      </rPr>
      <t>)</t>
    </r>
  </si>
  <si>
    <t>1.6</t>
  </si>
  <si>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 руб./Гкал </t>
    </r>
    <r>
      <rPr>
        <sz val="11"/>
        <color theme="1"/>
        <rFont val="Tahoma"/>
        <family val="2"/>
        <charset val="204"/>
      </rPr>
      <t>(</t>
    </r>
    <r>
      <rPr>
        <b/>
        <sz val="11"/>
        <color theme="1"/>
        <rFont val="Calibri"/>
        <family val="2"/>
        <charset val="204"/>
      </rPr>
      <t>Δ</t>
    </r>
    <r>
      <rPr>
        <b/>
        <sz val="11"/>
        <color theme="1"/>
        <rFont val="Tahoma"/>
        <family val="2"/>
        <charset val="204"/>
      </rPr>
      <t>B</t>
    </r>
    <r>
      <rPr>
        <b/>
        <vertAlign val="subscript"/>
        <sz val="11"/>
        <color theme="1"/>
        <rFont val="Tahoma"/>
        <family val="2"/>
        <charset val="204"/>
      </rPr>
      <t>i</t>
    </r>
    <r>
      <rPr>
        <sz val="11"/>
        <color theme="1"/>
        <rFont val="Tahoma"/>
        <family val="2"/>
        <charset val="204"/>
      </rPr>
      <t>)</t>
    </r>
  </si>
  <si>
    <t>Параметры, использованные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i-м расчетном периоде регулирования</t>
  </si>
  <si>
    <t>Низшая теплота сгорания натурального топлива (газа), ккал/кг</t>
  </si>
  <si>
    <r>
      <t>Фактическая цена на топливо (газ), используемое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руб./тыс. куб. м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</si>
  <si>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t>1.2.1</t>
  </si>
  <si>
    <t>Организация с наибольшим объемом поставляемого, транспортируемого газа, осуществляющая свою деятельность на территории системы теплоснабжения</t>
  </si>
  <si>
    <t>1.2.2</t>
  </si>
  <si>
    <t>1.2.3</t>
  </si>
  <si>
    <t>1.2.4</t>
  </si>
  <si>
    <t>1.2.5</t>
  </si>
  <si>
    <r>
      <t>Прогнозный индекс роста цены на топливо в (i-1)-м расчетном периоде регулирования, % (</t>
    </r>
    <r>
      <rPr>
        <b/>
        <sz val="11"/>
        <color theme="1"/>
        <rFont val="Tahoma"/>
        <family val="2"/>
        <charset val="204"/>
      </rPr>
      <t>I</t>
    </r>
    <r>
      <rPr>
        <b/>
        <vertAlign val="subscript"/>
        <sz val="11"/>
        <color theme="1"/>
        <rFont val="Tahoma"/>
        <family val="2"/>
        <charset val="204"/>
      </rPr>
      <t>i-1,k</t>
    </r>
    <r>
      <rPr>
        <b/>
        <vertAlign val="superscript"/>
        <sz val="11"/>
        <color theme="1"/>
        <rFont val="Tahoma"/>
        <family val="2"/>
        <charset val="204"/>
      </rPr>
      <t>П</t>
    </r>
    <r>
      <rPr>
        <sz val="10"/>
        <color theme="1"/>
        <rFont val="Tahoma"/>
        <family val="2"/>
        <charset val="204"/>
      </rPr>
      <t>)</t>
    </r>
  </si>
  <si>
    <r>
      <t>Прогнозный индекс роста цены на топливо в i-м расчетном периоде регулирования, % (</t>
    </r>
    <r>
      <rPr>
        <b/>
        <sz val="11"/>
        <color theme="1"/>
        <rFont val="Tahoma"/>
        <family val="2"/>
        <charset val="204"/>
      </rPr>
      <t>I</t>
    </r>
    <r>
      <rPr>
        <b/>
        <vertAlign val="subscript"/>
        <sz val="11"/>
        <color theme="1"/>
        <rFont val="Tahoma"/>
        <family val="2"/>
        <charset val="204"/>
      </rPr>
      <t>i,k</t>
    </r>
    <r>
      <rPr>
        <b/>
        <vertAlign val="superscript"/>
        <sz val="11"/>
        <color theme="1"/>
        <rFont val="Tahoma"/>
        <family val="2"/>
        <charset val="204"/>
      </rPr>
      <t>П</t>
    </r>
    <r>
      <rPr>
        <sz val="10"/>
        <color theme="1"/>
        <rFont val="Tahoma"/>
        <family val="2"/>
        <charset val="204"/>
      </rPr>
      <t>)</t>
    </r>
  </si>
  <si>
    <r>
      <t>Удельный расход условного топлива при производстве тепловой энергии котельной с использованием газа в i-м расчетном периоде регулирования, кг у.т./Гкал (</t>
    </r>
    <r>
      <rPr>
        <b/>
        <i/>
        <sz val="11"/>
        <color theme="1"/>
        <rFont val="Tahoma"/>
        <family val="2"/>
        <charset val="204"/>
      </rPr>
      <t>b</t>
    </r>
    <r>
      <rPr>
        <b/>
        <i/>
        <vertAlign val="subscript"/>
        <sz val="11"/>
        <color theme="1"/>
        <rFont val="Tahoma"/>
        <family val="2"/>
        <charset val="204"/>
      </rPr>
      <t>i,k</t>
    </r>
    <r>
      <rPr>
        <i/>
        <sz val="10"/>
        <color theme="1"/>
        <rFont val="Tahoma"/>
        <family val="2"/>
        <charset val="204"/>
      </rPr>
      <t>)</t>
    </r>
  </si>
  <si>
    <t>Низшая теплота сгорания 1 кг условного топлива</t>
  </si>
  <si>
    <t>1.7</t>
  </si>
  <si>
    <r>
      <t>Коэффициент перевода натурального топлива в условное топливо, кг у.т./куб. м (</t>
    </r>
    <r>
      <rPr>
        <b/>
        <sz val="11"/>
        <color theme="1"/>
        <rFont val="Tahoma"/>
        <family val="2"/>
        <charset val="204"/>
      </rPr>
      <t>К</t>
    </r>
    <r>
      <rPr>
        <sz val="10"/>
        <color theme="1"/>
        <rFont val="Tahoma"/>
        <family val="2"/>
        <charset val="204"/>
      </rPr>
      <t>)</t>
    </r>
  </si>
  <si>
    <t>1.8</t>
  </si>
  <si>
    <r>
      <t>Объем отпуска тепловой энергии с коллекторов котельной (</t>
    </r>
    <r>
      <rPr>
        <b/>
        <sz val="11"/>
        <rFont val="Tahoma"/>
        <family val="2"/>
        <charset val="204"/>
      </rPr>
      <t>Q</t>
    </r>
    <r>
      <rPr>
        <b/>
        <vertAlign val="superscript"/>
        <sz val="11"/>
        <rFont val="Tahoma"/>
        <family val="2"/>
        <charset val="204"/>
      </rPr>
      <t>ОТП</t>
    </r>
    <r>
      <rPr>
        <sz val="10"/>
        <rFont val="Tahoma"/>
        <family val="2"/>
        <charset val="204"/>
      </rPr>
      <t>)</t>
    </r>
  </si>
  <si>
    <t>1.8.1</t>
  </si>
  <si>
    <r>
      <t>Объем полезного отпуска тепловой энергии котельной (</t>
    </r>
    <r>
      <rPr>
        <b/>
        <sz val="11"/>
        <color theme="1"/>
        <rFont val="Tahoma"/>
        <family val="2"/>
        <charset val="204"/>
      </rPr>
      <t>Q</t>
    </r>
    <r>
      <rPr>
        <b/>
        <vertAlign val="superscript"/>
        <sz val="11"/>
        <color theme="1"/>
        <rFont val="Tahoma"/>
        <family val="2"/>
        <charset val="204"/>
      </rPr>
      <t>ПО</t>
    </r>
    <r>
      <rPr>
        <sz val="10"/>
        <color theme="1"/>
        <rFont val="Tahoma"/>
        <family val="2"/>
        <charset val="204"/>
      </rPr>
      <t>)</t>
    </r>
  </si>
  <si>
    <t>1.8.2</t>
  </si>
  <si>
    <r>
      <t>Коэффициент учета потерь тепловой энергии в тепловых сетях(</t>
    </r>
    <r>
      <rPr>
        <b/>
        <i/>
        <sz val="10"/>
        <color theme="1"/>
        <rFont val="Tahoma"/>
        <family val="2"/>
        <charset val="204"/>
      </rPr>
      <t>К</t>
    </r>
    <r>
      <rPr>
        <b/>
        <i/>
        <vertAlign val="superscript"/>
        <sz val="10"/>
        <color theme="1"/>
        <rFont val="Tahoma"/>
        <family val="2"/>
        <charset val="204"/>
      </rPr>
      <t>П</t>
    </r>
    <r>
      <rPr>
        <i/>
        <sz val="10"/>
        <color theme="1"/>
        <rFont val="Tahoma"/>
        <family val="2"/>
        <charset val="204"/>
      </rPr>
      <t>)</t>
    </r>
  </si>
  <si>
    <t>1.9</t>
  </si>
  <si>
    <r>
      <t>Коэффициент учета стоимости транспортных услуг, оказываемых на подъездных железнодорожных путях организациями промышленного железнодорожного транспорта и другими хозяйствующими субъектами независимо от организационно-правовой формы, за исключением организаций федерального железнодорожного транспорта (</t>
    </r>
    <r>
      <rPr>
        <b/>
        <i/>
        <sz val="10"/>
        <color theme="1"/>
        <rFont val="Tahoma"/>
        <family val="2"/>
        <charset val="204"/>
      </rPr>
      <t>К</t>
    </r>
    <r>
      <rPr>
        <b/>
        <i/>
        <vertAlign val="superscript"/>
        <sz val="10"/>
        <color theme="1"/>
        <rFont val="Tahoma"/>
        <family val="2"/>
        <charset val="204"/>
      </rPr>
      <t>ппжт</t>
    </r>
    <r>
      <rPr>
        <i/>
        <sz val="10"/>
        <color theme="1"/>
        <rFont val="Tahoma"/>
        <family val="2"/>
        <charset val="204"/>
      </rPr>
      <t xml:space="preserve">) </t>
    </r>
  </si>
  <si>
    <t>2</t>
  </si>
  <si>
    <t>Параметры, использованные при расчете составляющей предельного уровня цены на тепловую энергию (мощность), обеспечивающей возврат капитальных затрат на строительство котельной и тепловых сетей в i-м расчетном периоде регулирования</t>
  </si>
  <si>
    <t>2.1</t>
  </si>
  <si>
    <t>Температурная зона, к которой относится поселение или городской округ, на территории которого находится система теплоснабжения</t>
  </si>
  <si>
    <t>2.2</t>
  </si>
  <si>
    <t>Степень сейсмической опасности сейсмического района, к которому относится поселение или городской округ, на территории которого находится система теплоснабжения</t>
  </si>
  <si>
    <t>2.3</t>
  </si>
  <si>
    <t>Расстояние от границы системы теплоснабжения до границы ближайшего административного центра субъекта РФ с железнодорожным сообщением, км</t>
  </si>
  <si>
    <t>2.4</t>
  </si>
  <si>
    <t xml:space="preserve">Поселение, городской округ, на территории которого находится система теплоснабжения, отнесено к территории распространения вечномерзлых грунтов? </t>
  </si>
  <si>
    <t>2.5</t>
  </si>
  <si>
    <r>
      <t>Величина капитальных затрат на строительство тепловых сетей в i-м расчетном периоде регулирования, тыс. руб. (</t>
    </r>
    <r>
      <rPr>
        <b/>
        <sz val="11"/>
        <color theme="1"/>
        <rFont val="Tahoma"/>
        <family val="2"/>
        <charset val="204"/>
      </rPr>
      <t>КЗ</t>
    </r>
    <r>
      <rPr>
        <b/>
        <vertAlign val="subscript"/>
        <sz val="11"/>
        <color theme="1"/>
        <rFont val="Tahoma"/>
        <family val="2"/>
        <charset val="204"/>
      </rPr>
      <t>i</t>
    </r>
    <r>
      <rPr>
        <b/>
        <vertAlign val="superscript"/>
        <sz val="11"/>
        <color theme="1"/>
        <rFont val="Tahoma"/>
        <family val="2"/>
        <charset val="204"/>
      </rPr>
      <t>сети</t>
    </r>
    <r>
      <rPr>
        <sz val="10"/>
        <color theme="1"/>
        <rFont val="Tahoma"/>
        <family val="2"/>
        <charset val="204"/>
      </rPr>
      <t>)</t>
    </r>
  </si>
  <si>
    <t>2.5.1</t>
  </si>
  <si>
    <r>
      <t xml:space="preserve">Базовая величина капитальных затрат на строительство тепловых сетей в базовом (2019) году, тыс. руб. </t>
    </r>
    <r>
      <rPr>
        <sz val="11"/>
        <color theme="1"/>
        <rFont val="Tahoma"/>
        <family val="2"/>
        <charset val="204"/>
      </rPr>
      <t>(</t>
    </r>
    <r>
      <rPr>
        <b/>
        <sz val="11"/>
        <color theme="1"/>
        <rFont val="Tahoma"/>
        <family val="2"/>
        <charset val="204"/>
      </rPr>
      <t>КЗ</t>
    </r>
    <r>
      <rPr>
        <b/>
        <vertAlign val="subscript"/>
        <sz val="11"/>
        <color theme="1"/>
        <rFont val="Tahoma"/>
        <family val="2"/>
        <charset val="204"/>
      </rPr>
      <t>б</t>
    </r>
    <r>
      <rPr>
        <b/>
        <vertAlign val="superscript"/>
        <sz val="11"/>
        <color theme="1"/>
        <rFont val="Tahoma"/>
        <family val="2"/>
        <charset val="204"/>
      </rPr>
      <t>сети(б)</t>
    </r>
    <r>
      <rPr>
        <sz val="11"/>
        <color theme="1"/>
        <rFont val="Tahoma"/>
        <family val="2"/>
        <charset val="204"/>
      </rPr>
      <t>)</t>
    </r>
  </si>
  <si>
    <t>2.5.1.1</t>
  </si>
  <si>
    <t>Расчетная температура наружного воздуха, которая соответствует температуре воздуха наиболее холодной пятидневки, в поселении, городском округе,°C</t>
  </si>
  <si>
    <t>2.5.1.2</t>
  </si>
  <si>
    <t>Поселение, городской округ, на территории которого находится система теплоснабжения, отнесено к районам Крайнего Севера или местностям, приравненным к районам Крайнего Севера?</t>
  </si>
  <si>
    <t>2.5.1.3</t>
  </si>
  <si>
    <r>
      <t>Сметная стоимость строительно-монтажных и пусконаладочных работ по объекту строительства "Внешние инженерные сети теплоснабжения", учитывающая прямые затраты, накладные расходы и сметную прибыль, в ценах 2001 года,тыс. рублей (</t>
    </r>
    <r>
      <rPr>
        <b/>
        <i/>
        <sz val="10"/>
        <color indexed="8"/>
        <rFont val="Tahoma"/>
        <family val="2"/>
        <charset val="204"/>
      </rPr>
      <t>Р</t>
    </r>
    <r>
      <rPr>
        <i/>
        <sz val="10"/>
        <color indexed="8"/>
        <rFont val="Tahoma"/>
        <family val="2"/>
        <charset val="204"/>
      </rPr>
      <t>)</t>
    </r>
  </si>
  <si>
    <t>2.5.1.4</t>
  </si>
  <si>
    <r>
      <t>Индекс изменения сметной стоимости строительно-монтажных и пусконаладочных работ по объекту строительства "Внешние инженерные сети теплоснабжения" на базовый год (</t>
    </r>
    <r>
      <rPr>
        <b/>
        <i/>
        <sz val="10"/>
        <color theme="1"/>
        <rFont val="Tahoma"/>
        <family val="2"/>
        <charset val="204"/>
      </rPr>
      <t>И</t>
    </r>
    <r>
      <rPr>
        <i/>
        <sz val="10"/>
        <color theme="1"/>
        <rFont val="Tahoma"/>
        <family val="2"/>
        <charset val="204"/>
      </rPr>
      <t>)</t>
    </r>
  </si>
  <si>
    <t>2.5.1.5</t>
  </si>
  <si>
    <r>
      <t>Коэффициент, применяемый для учета повышенной нормы накладных расходов к индексам изменения сметной стоимости строительно-монтажных и пусконаладочных работ в базовом году в случае отнесения поселения, городского округа к районам Крайнего Севера или местностям, приравненным к районам Крайнего Севера (</t>
    </r>
    <r>
      <rPr>
        <b/>
        <sz val="10"/>
        <color theme="1"/>
        <rFont val="Tahoma"/>
        <family val="2"/>
        <charset val="204"/>
      </rPr>
      <t>К</t>
    </r>
    <r>
      <rPr>
        <b/>
        <vertAlign val="superscript"/>
        <sz val="10"/>
        <color theme="1"/>
        <rFont val="Tahoma"/>
        <family val="2"/>
        <charset val="204"/>
      </rPr>
      <t>кс</t>
    </r>
    <r>
      <rPr>
        <sz val="10"/>
        <color theme="1"/>
        <rFont val="Tahoma"/>
        <family val="2"/>
        <charset val="204"/>
      </rPr>
      <t>)</t>
    </r>
  </si>
  <si>
    <t>2.5.1.6</t>
  </si>
  <si>
    <r>
      <t>Базовая величина капитальных затрат на основные средства тепловых сетей в базовом году, тыс.рублей (</t>
    </r>
    <r>
      <rPr>
        <b/>
        <i/>
        <sz val="10"/>
        <color theme="1"/>
        <rFont val="Tahoma"/>
        <family val="2"/>
        <charset val="204"/>
      </rPr>
      <t>КЗО</t>
    </r>
    <r>
      <rPr>
        <b/>
        <i/>
        <vertAlign val="subscript"/>
        <sz val="10"/>
        <color theme="1"/>
        <rFont val="Tahoma"/>
        <family val="2"/>
        <charset val="204"/>
      </rPr>
      <t>б</t>
    </r>
    <r>
      <rPr>
        <b/>
        <i/>
        <vertAlign val="superscript"/>
        <sz val="10"/>
        <color theme="1"/>
        <rFont val="Tahoma"/>
        <family val="2"/>
        <charset val="204"/>
      </rPr>
      <t>сети(б)</t>
    </r>
    <r>
      <rPr>
        <i/>
        <sz val="10"/>
        <color theme="1"/>
        <rFont val="Tahoma"/>
        <family val="2"/>
        <charset val="204"/>
      </rPr>
      <t>)</t>
    </r>
  </si>
  <si>
    <t>2.5.1.7</t>
  </si>
  <si>
    <r>
      <t>Сметная норма дополнительных затрат по виду строительства "Энергетическое строительство. Тепловые сети",% (</t>
    </r>
    <r>
      <rPr>
        <b/>
        <sz val="10"/>
        <color theme="1"/>
        <rFont val="Tahoma"/>
        <family val="2"/>
        <charset val="204"/>
      </rPr>
      <t>z</t>
    </r>
    <r>
      <rPr>
        <sz val="10"/>
        <color theme="1"/>
        <rFont val="Tahoma"/>
        <family val="2"/>
        <charset val="204"/>
      </rPr>
      <t>)</t>
    </r>
  </si>
  <si>
    <t>2.5.1.8</t>
  </si>
  <si>
    <r>
      <t>Коэффициент к сметным нормам по видам строительства (</t>
    </r>
    <r>
      <rPr>
        <b/>
        <sz val="10"/>
        <color theme="1"/>
        <rFont val="Tahoma"/>
        <family val="2"/>
        <charset val="204"/>
      </rPr>
      <t>h</t>
    </r>
    <r>
      <rPr>
        <sz val="10"/>
        <color theme="1"/>
        <rFont val="Tahoma"/>
        <family val="2"/>
        <charset val="204"/>
      </rPr>
      <t>)</t>
    </r>
  </si>
  <si>
    <t>2.5.2</t>
  </si>
  <si>
    <r>
      <t>Коэффициент сейсмического влияния для тепловых сетей (</t>
    </r>
    <r>
      <rPr>
        <b/>
        <i/>
        <sz val="11"/>
        <color theme="1"/>
        <rFont val="Tahoma"/>
        <family val="2"/>
        <charset val="204"/>
      </rPr>
      <t>К</t>
    </r>
    <r>
      <rPr>
        <b/>
        <i/>
        <vertAlign val="superscript"/>
        <sz val="11"/>
        <color theme="1"/>
        <rFont val="Tahoma"/>
        <family val="2"/>
        <charset val="204"/>
      </rPr>
      <t>сети,с</t>
    </r>
    <r>
      <rPr>
        <i/>
        <sz val="10"/>
        <color theme="1"/>
        <rFont val="Tahoma"/>
        <family val="2"/>
        <charset val="204"/>
      </rPr>
      <t>)</t>
    </r>
  </si>
  <si>
    <t>2.6</t>
  </si>
  <si>
    <r>
      <t>Величина капитальных затрат на строительство котельной с использованием газа в i-м расчетном периоде регулирования, тыс. руб. (</t>
    </r>
    <r>
      <rPr>
        <b/>
        <sz val="11"/>
        <color theme="1"/>
        <rFont val="Tahoma"/>
        <family val="2"/>
        <charset val="204"/>
      </rPr>
      <t>КЗ</t>
    </r>
    <r>
      <rPr>
        <b/>
        <vertAlign val="subscript"/>
        <sz val="11"/>
        <color theme="1"/>
        <rFont val="Tahoma"/>
        <family val="2"/>
        <charset val="204"/>
      </rPr>
      <t>i,k</t>
    </r>
    <r>
      <rPr>
        <b/>
        <vertAlign val="superscript"/>
        <sz val="11"/>
        <color theme="1"/>
        <rFont val="Tahoma"/>
        <family val="2"/>
        <charset val="204"/>
      </rPr>
      <t>кот</t>
    </r>
    <r>
      <rPr>
        <sz val="10"/>
        <color theme="1"/>
        <rFont val="Tahoma"/>
        <family val="2"/>
        <charset val="204"/>
      </rPr>
      <t>)</t>
    </r>
  </si>
  <si>
    <t>2.6.1</t>
  </si>
  <si>
    <r>
      <t>Базовая величина капитальных затрат на строительство котельной с использованием газа в базовом (2019) году (</t>
    </r>
    <r>
      <rPr>
        <b/>
        <i/>
        <sz val="11"/>
        <color theme="1"/>
        <rFont val="Tahoma"/>
        <family val="2"/>
        <charset val="204"/>
      </rPr>
      <t>КЗ</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</si>
  <si>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t>2.6.2</t>
  </si>
  <si>
    <r>
      <t>Коэффициент температурной зоны для котельной (</t>
    </r>
    <r>
      <rPr>
        <b/>
        <i/>
        <sz val="11"/>
        <color theme="1"/>
        <rFont val="Tahoma"/>
        <family val="2"/>
        <charset val="204"/>
      </rPr>
      <t>К</t>
    </r>
    <r>
      <rPr>
        <b/>
        <i/>
        <vertAlign val="superscript"/>
        <sz val="11"/>
        <color theme="1"/>
        <rFont val="Tahoma"/>
        <family val="2"/>
        <charset val="204"/>
      </rPr>
      <t>кот,т</t>
    </r>
    <r>
      <rPr>
        <i/>
        <sz val="10"/>
        <color theme="1"/>
        <rFont val="Tahoma"/>
        <family val="2"/>
        <charset val="204"/>
      </rPr>
      <t>)</t>
    </r>
  </si>
  <si>
    <t>2.6.3</t>
  </si>
  <si>
    <r>
      <t>Коэффициент сейсмического влияния для котельной(</t>
    </r>
    <r>
      <rPr>
        <b/>
        <i/>
        <sz val="11"/>
        <color theme="1"/>
        <rFont val="Tahoma"/>
        <family val="2"/>
        <charset val="204"/>
      </rPr>
      <t>К</t>
    </r>
    <r>
      <rPr>
        <b/>
        <i/>
        <vertAlign val="superscript"/>
        <sz val="11"/>
        <color theme="1"/>
        <rFont val="Tahoma"/>
        <family val="2"/>
        <charset val="204"/>
      </rPr>
      <t>кот,с</t>
    </r>
    <r>
      <rPr>
        <i/>
        <sz val="10"/>
        <color theme="1"/>
        <rFont val="Tahoma"/>
        <family val="2"/>
        <charset val="204"/>
      </rPr>
      <t>)</t>
    </r>
  </si>
  <si>
    <t>2.6.4</t>
  </si>
  <si>
    <r>
      <t>Коэффициент влияния расстояния на транспортировку основных средств котельной (</t>
    </r>
    <r>
      <rPr>
        <b/>
        <i/>
        <sz val="11"/>
        <color theme="1"/>
        <rFont val="Tahoma"/>
        <family val="2"/>
        <charset val="204"/>
      </rPr>
      <t>К</t>
    </r>
    <r>
      <rPr>
        <b/>
        <i/>
        <vertAlign val="subscript"/>
        <sz val="11"/>
        <color theme="1"/>
        <rFont val="Tahoma"/>
        <family val="2"/>
        <charset val="204"/>
      </rPr>
      <t>тр</t>
    </r>
    <r>
      <rPr>
        <i/>
        <sz val="10"/>
        <color theme="1"/>
        <rFont val="Tahoma"/>
        <family val="2"/>
        <charset val="204"/>
      </rPr>
      <t>)</t>
    </r>
  </si>
  <si>
    <t>2.6.5</t>
  </si>
  <si>
    <r>
      <t>Срок возврата инвестированного капитала, лет (</t>
    </r>
    <r>
      <rPr>
        <b/>
        <i/>
        <sz val="11"/>
        <color theme="1"/>
        <rFont val="Tahoma"/>
        <family val="2"/>
        <charset val="204"/>
      </rPr>
      <t>СВК</t>
    </r>
    <r>
      <rPr>
        <i/>
        <sz val="10"/>
        <color theme="1"/>
        <rFont val="Tahoma"/>
        <family val="2"/>
        <charset val="204"/>
      </rPr>
      <t>)</t>
    </r>
  </si>
  <si>
    <t>2.7</t>
  </si>
  <si>
    <r>
      <t>Стоимость земельного участка для размещения котельной в i-м расчетном периоде регулирования, тыс.руб. (</t>
    </r>
    <r>
      <rPr>
        <b/>
        <sz val="11"/>
        <color theme="1"/>
        <rFont val="Tahoma"/>
        <family val="2"/>
        <charset val="204"/>
      </rPr>
      <t>З</t>
    </r>
    <r>
      <rPr>
        <b/>
        <vertAlign val="subscript"/>
        <sz val="11"/>
        <color theme="1"/>
        <rFont val="Tahoma"/>
        <family val="2"/>
        <charset val="204"/>
      </rPr>
      <t>i,k</t>
    </r>
    <r>
      <rPr>
        <sz val="10"/>
        <color theme="1"/>
        <rFont val="Tahoma"/>
        <family val="2"/>
        <charset val="204"/>
      </rPr>
      <t>)</t>
    </r>
  </si>
  <si>
    <t>2.7.1</t>
  </si>
  <si>
    <r>
      <t>Удельная базовая стоимость земельного участка, тыс. руб./ кв. м (</t>
    </r>
    <r>
      <rPr>
        <b/>
        <sz val="11"/>
        <color theme="1"/>
        <rFont val="Tahoma"/>
        <family val="2"/>
        <charset val="204"/>
      </rPr>
      <t>Р</t>
    </r>
    <r>
      <rPr>
        <b/>
        <vertAlign val="subscript"/>
        <sz val="11"/>
        <color theme="1"/>
        <rFont val="Tahoma"/>
        <family val="2"/>
        <charset val="204"/>
      </rPr>
      <t>k,б</t>
    </r>
    <r>
      <rPr>
        <sz val="10"/>
        <color theme="1"/>
        <rFont val="Tahoma"/>
        <family val="2"/>
        <charset val="204"/>
      </rPr>
      <t>)</t>
    </r>
  </si>
  <si>
    <t>2.7.2</t>
  </si>
  <si>
    <r>
      <t>Площадь земельного участка для размещения котельной с использованием газа, кв. м (</t>
    </r>
    <r>
      <rPr>
        <b/>
        <i/>
        <sz val="11"/>
        <color theme="1"/>
        <rFont val="Tahoma"/>
        <family val="2"/>
        <charset val="204"/>
      </rPr>
      <t>S</t>
    </r>
    <r>
      <rPr>
        <b/>
        <i/>
        <vertAlign val="subscript"/>
        <sz val="11"/>
        <color theme="1"/>
        <rFont val="Tahoma"/>
        <family val="2"/>
        <charset val="204"/>
      </rPr>
      <t>k</t>
    </r>
    <r>
      <rPr>
        <i/>
        <sz val="10"/>
        <color theme="1"/>
        <rFont val="Tahoma"/>
        <family val="2"/>
        <charset val="204"/>
      </rPr>
      <t>)</t>
    </r>
  </si>
  <si>
    <t>2.8</t>
  </si>
  <si>
    <r>
      <t>Затраты на подключение (технологическое присоединение) котельной с использованием газа к электрическим сетям, к централизованной системе водоснабжения и водоотведения, к газораспределительным сетям в i-м расчетном периоде регулирования, тыс. руб. (</t>
    </r>
    <r>
      <rPr>
        <b/>
        <sz val="11"/>
        <color theme="1"/>
        <rFont val="Tahoma"/>
        <family val="2"/>
        <charset val="204"/>
      </rPr>
      <t>ТП</t>
    </r>
    <r>
      <rPr>
        <b/>
        <vertAlign val="subscript"/>
        <sz val="11"/>
        <color theme="1"/>
        <rFont val="Tahoma"/>
        <family val="2"/>
        <charset val="204"/>
      </rPr>
      <t>i,k</t>
    </r>
    <r>
      <rPr>
        <sz val="10"/>
        <color theme="1"/>
        <rFont val="Tahoma"/>
        <family val="2"/>
        <charset val="204"/>
      </rPr>
      <t>)</t>
    </r>
  </si>
  <si>
    <t>2.8.1</t>
  </si>
  <si>
    <r>
      <t>Базовая величина затрат на подключение (технологическое присоединение) котельной с использованием газа к электрическим сетям (</t>
    </r>
    <r>
      <rPr>
        <b/>
        <i/>
        <sz val="11"/>
        <color theme="1"/>
        <rFont val="Tahoma"/>
        <family val="2"/>
        <charset val="204"/>
      </rPr>
      <t>ТП</t>
    </r>
    <r>
      <rPr>
        <b/>
        <i/>
        <vertAlign val="subscript"/>
        <sz val="11"/>
        <color theme="1"/>
        <rFont val="Tahoma"/>
        <family val="2"/>
        <charset val="204"/>
      </rPr>
      <t>б,k</t>
    </r>
    <r>
      <rPr>
        <b/>
        <i/>
        <vertAlign val="superscript"/>
        <sz val="11"/>
        <color theme="1"/>
        <rFont val="Tahoma"/>
        <family val="2"/>
        <charset val="204"/>
      </rPr>
      <t>эс</t>
    </r>
    <r>
      <rPr>
        <i/>
        <sz val="10"/>
        <color theme="1"/>
        <rFont val="Tahoma"/>
        <family val="2"/>
        <charset val="204"/>
      </rPr>
      <t>)</t>
    </r>
  </si>
  <si>
    <t>2.8.2</t>
  </si>
  <si>
    <r>
      <t>Затраты на подключение (технологическое присоединение) котельной к централизованной системе водоснабжения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вс</t>
    </r>
    <r>
      <rPr>
        <sz val="10"/>
        <color theme="1"/>
        <rFont val="Tahoma"/>
        <family val="2"/>
        <charset val="204"/>
      </rPr>
      <t>)</t>
    </r>
  </si>
  <si>
    <t>2.8.2.1</t>
  </si>
  <si>
    <t>Гарантирующая организация в сфере холодного водоснабжения, обеспечивающая максимальный объем отпуска воды в поселении, городском округе, на территории которого находится система теплоснабжения</t>
  </si>
  <si>
    <t>2.8.2.2</t>
  </si>
  <si>
    <t>Величина подключаемой (технологически присоединяемой) нагрузки к централизованной системе водоснабжения, куб. м/сут</t>
  </si>
  <si>
    <t>2.8.2.3</t>
  </si>
  <si>
    <t>Протяженность сетей от котельной до места подключения к централизованной системе водоснабжения и водоотведения, м</t>
  </si>
  <si>
    <t>2.8.2.4</t>
  </si>
  <si>
    <t>Ставка тарифа за подключаемую (технологически присоединяемую) нагрузку водопроводной сети, действующая на день окончания базового (2019) года, без НДС, руб./куб. м/сут</t>
  </si>
  <si>
    <t>2.8.2.5</t>
  </si>
  <si>
    <t>Ставка тарифа за расстояние от точки подключения (технологического присоединения) котельной до точки подключения водопроводных сетей к централизованной системе водоснабжения, действующих на день окончания базового (2019) года, без НДС, руб./м</t>
  </si>
  <si>
    <t>2.8.3</t>
  </si>
  <si>
    <r>
      <t>Затраты на подключение (технологическое присоединение) котельной к централизованной системе водоотведения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во</t>
    </r>
    <r>
      <rPr>
        <sz val="10"/>
        <color theme="1"/>
        <rFont val="Tahoma"/>
        <family val="2"/>
        <charset val="204"/>
      </rPr>
      <t>)</t>
    </r>
  </si>
  <si>
    <t>2.8.3.1</t>
  </si>
  <si>
    <t>Гарантирующая организация в сфере холодного водоотведения, обеспечивающая максимальный объем принятых сточных вод в поселении, городском округе, на территории которого находится система теплоснабжения</t>
  </si>
  <si>
    <t>2.8.3.2</t>
  </si>
  <si>
    <t>Величина подключаемой (технологически присоединяемой) нагрузки к централизованной системе водоотведения, куб. м/сут</t>
  </si>
  <si>
    <t>2.8.3.3</t>
  </si>
  <si>
    <t>2.8.3.4</t>
  </si>
  <si>
    <t>Ставка тарифа за подключаемую (технологически присоединяемую) нагрузку канализационной сети, действующая на день окончания базового (2019) года, без НДС, руб./куб. м/сут</t>
  </si>
  <si>
    <t>2.8.3.5</t>
  </si>
  <si>
    <t>Ставка тарифа за расстояние от точки подключения (технологического присоединения) котельной до точки подключения канализационных сетей к централизованной системе водоотведения, действующая на день окончания базового (2019) года, без НДС, руб./м</t>
  </si>
  <si>
    <t>2.8.4</t>
  </si>
  <si>
    <r>
      <t>Базовая величина затрат на подключение (технологическое присоединение) к газораспределительным сетям, тыс. руб. (</t>
    </r>
    <r>
      <rPr>
        <b/>
        <i/>
        <sz val="11"/>
        <color theme="1"/>
        <rFont val="Tahoma"/>
        <family val="2"/>
        <charset val="204"/>
      </rPr>
      <t>ТП</t>
    </r>
    <r>
      <rPr>
        <b/>
        <i/>
        <vertAlign val="subscript"/>
        <sz val="11"/>
        <color theme="1"/>
        <rFont val="Tahoma"/>
        <family val="2"/>
        <charset val="204"/>
      </rPr>
      <t>б</t>
    </r>
    <r>
      <rPr>
        <b/>
        <i/>
        <vertAlign val="superscript"/>
        <sz val="11"/>
        <color theme="1"/>
        <rFont val="Tahoma"/>
        <family val="2"/>
        <charset val="204"/>
      </rPr>
      <t>гс</t>
    </r>
    <r>
      <rPr>
        <i/>
        <sz val="10"/>
        <color theme="1"/>
        <rFont val="Tahoma"/>
        <family val="2"/>
        <charset val="204"/>
      </rPr>
      <t>)</t>
    </r>
  </si>
  <si>
    <t>2.9</t>
  </si>
  <si>
    <r>
      <t>Норма доходности инвестированного капитала в i-м расчетном периоде регулирования, % (</t>
    </r>
    <r>
      <rPr>
        <b/>
        <sz val="11"/>
        <color theme="1"/>
        <rFont val="Tahoma"/>
        <family val="2"/>
        <charset val="204"/>
      </rPr>
      <t>НД</t>
    </r>
    <r>
      <rPr>
        <b/>
        <vertAlign val="subscript"/>
        <sz val="11"/>
        <color theme="1"/>
        <rFont val="Tahoma"/>
        <family val="2"/>
        <charset val="204"/>
      </rPr>
      <t>i</t>
    </r>
    <r>
      <rPr>
        <sz val="10"/>
        <color theme="1"/>
        <rFont val="Tahoma"/>
        <family val="2"/>
        <charset val="204"/>
      </rPr>
      <t>)</t>
    </r>
  </si>
  <si>
    <t>2.9.1</t>
  </si>
  <si>
    <r>
      <t>Средневзвешенная по дням 9 месяцев (i-1)-го расчетного периода регулирования ключевая ставка Центрального банка Российской Федерации, % (</t>
    </r>
    <r>
      <rPr>
        <b/>
        <sz val="11"/>
        <color theme="1"/>
        <rFont val="Tahoma"/>
        <family val="2"/>
        <charset val="204"/>
      </rPr>
      <t>КС</t>
    </r>
    <r>
      <rPr>
        <b/>
        <vertAlign val="subscript"/>
        <sz val="11"/>
        <color theme="1"/>
        <rFont val="Tahoma"/>
        <family val="2"/>
        <charset val="204"/>
      </rPr>
      <t>i-1</t>
    </r>
    <r>
      <rPr>
        <sz val="10"/>
        <color theme="1"/>
        <rFont val="Tahoma"/>
        <family val="2"/>
        <charset val="204"/>
      </rPr>
      <t>)</t>
    </r>
  </si>
  <si>
    <t>2.9.2</t>
  </si>
  <si>
    <r>
      <t>Базовый уровень нормы доходности инвестированного капитала,% (</t>
    </r>
    <r>
      <rPr>
        <b/>
        <i/>
        <sz val="11"/>
        <color theme="1"/>
        <rFont val="Tahoma"/>
        <family val="2"/>
        <charset val="204"/>
      </rPr>
      <t>НД</t>
    </r>
    <r>
      <rPr>
        <b/>
        <i/>
        <vertAlign val="subscript"/>
        <sz val="11"/>
        <color theme="1"/>
        <rFont val="Tahoma"/>
        <family val="2"/>
        <charset val="204"/>
      </rPr>
      <t>б</t>
    </r>
    <r>
      <rPr>
        <i/>
        <sz val="10"/>
        <color theme="1"/>
        <rFont val="Tahoma"/>
        <family val="2"/>
        <charset val="204"/>
      </rPr>
      <t>)</t>
    </r>
  </si>
  <si>
    <t>2.9.3</t>
  </si>
  <si>
    <r>
      <t>Базовый уровень ключевой ставки Центрального банка Российской Федерации, % (</t>
    </r>
    <r>
      <rPr>
        <b/>
        <i/>
        <sz val="11"/>
        <color theme="1"/>
        <rFont val="Tahoma"/>
        <family val="2"/>
        <charset val="204"/>
      </rPr>
      <t>КС</t>
    </r>
    <r>
      <rPr>
        <b/>
        <i/>
        <vertAlign val="subscript"/>
        <sz val="11"/>
        <color theme="1"/>
        <rFont val="Tahoma"/>
        <family val="2"/>
        <charset val="204"/>
      </rPr>
      <t>б</t>
    </r>
    <r>
      <rPr>
        <i/>
        <sz val="10"/>
        <color theme="1"/>
        <rFont val="Tahoma"/>
        <family val="2"/>
        <charset val="204"/>
      </rPr>
      <t>)</t>
    </r>
  </si>
  <si>
    <t>3</t>
  </si>
  <si>
    <t>Параметры, использованные при расчете составляющей предельного уровня цены на тепловую энергию (мощность), обеспечивающей компенсацию расходов на уплату налогов в i-м расчетном периоде регулирования</t>
  </si>
  <si>
    <t>3.1</t>
  </si>
  <si>
    <r>
      <t>Расходы на уплату налога на прибыль от деятельности, связанной с производством и поставкой тепловой энергии (мощности),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</si>
  <si>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t>3.1.1</t>
  </si>
  <si>
    <r>
      <t>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</si>
  <si>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t>3.1.2</t>
  </si>
  <si>
    <r>
      <t>Период амортизации котельной и тепловых сетей, лет (</t>
    </r>
    <r>
      <rPr>
        <b/>
        <i/>
        <sz val="11"/>
        <color theme="1"/>
        <rFont val="Tahoma"/>
        <family val="2"/>
        <charset val="204"/>
      </rPr>
      <t>ПА</t>
    </r>
    <r>
      <rPr>
        <i/>
        <sz val="10"/>
        <color theme="1"/>
        <rFont val="Tahoma"/>
        <family val="2"/>
        <charset val="204"/>
      </rPr>
      <t>)</t>
    </r>
  </si>
  <si>
    <t>3.2</t>
  </si>
  <si>
    <r>
      <t>Расходы на уплату налога на имущество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</si>
  <si>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t>3.2.1</t>
  </si>
  <si>
    <r>
      <t>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</si>
  <si>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t>3.2.2</t>
  </si>
  <si>
    <t>3.3</t>
  </si>
  <si>
    <r>
      <t>Расходы на уплату земельного налога в i-м расчетном периоде регулирования, тыс. руб. (</t>
    </r>
    <r>
      <rPr>
        <b/>
        <sz val="11"/>
        <color indexed="8"/>
        <rFont val="Tahoma"/>
        <family val="2"/>
        <charset val="204"/>
      </rPr>
      <t>Н</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</si>
  <si>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t>3.3.1</t>
  </si>
  <si>
    <r>
      <t>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</si>
  <si>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t>3.3.2</t>
  </si>
  <si>
    <t>4</t>
  </si>
  <si>
    <t>Параметры, использованные при расчете составляющей предельного уровня цены на тепловую энергию (мощность), обеспечивающей компенсацию прочих расходов при производстве тепловой энергии котельной в i-м расчетном периоде регулирования</t>
  </si>
  <si>
    <t>4.1</t>
  </si>
  <si>
    <r>
      <t>Расходы на техническое обслуживание и ремонт основных средств котельной с использованием газа и тепловых сетей в базовом (2019) году, тыс. руб. (</t>
    </r>
    <r>
      <rPr>
        <b/>
        <sz val="11"/>
        <color theme="1"/>
        <rFont val="Tahoma"/>
        <family val="2"/>
        <charset val="204"/>
      </rPr>
      <t>ТО</t>
    </r>
    <r>
      <rPr>
        <b/>
        <vertAlign val="subscript"/>
        <sz val="11"/>
        <color theme="1"/>
        <rFont val="Tahoma"/>
        <family val="2"/>
        <charset val="204"/>
      </rPr>
      <t>б,k</t>
    </r>
    <r>
      <rPr>
        <sz val="10"/>
        <color theme="1"/>
        <rFont val="Tahoma"/>
        <family val="2"/>
        <charset val="204"/>
      </rPr>
      <t>)</t>
    </r>
  </si>
  <si>
    <t>4.1.1</t>
  </si>
  <si>
    <r>
      <t>Базовая величина капитальных затрат на основные средства котельной с использованием газа в базовом году, тыс. руб. (</t>
    </r>
    <r>
      <rPr>
        <b/>
        <i/>
        <sz val="11"/>
        <color theme="1"/>
        <rFont val="Tahoma"/>
        <family val="2"/>
        <charset val="204"/>
      </rPr>
      <t>КЗО</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</si>
  <si>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t>4.1.2</t>
  </si>
  <si>
    <r>
      <t>Коэффициент расходов на техническое обслуживание и ремонт основных средств котельной (</t>
    </r>
    <r>
      <rPr>
        <b/>
        <i/>
        <sz val="11"/>
        <color theme="1"/>
        <rFont val="Tahoma"/>
        <family val="2"/>
        <charset val="204"/>
      </rPr>
      <t>К</t>
    </r>
    <r>
      <rPr>
        <b/>
        <i/>
        <vertAlign val="subscript"/>
        <sz val="11"/>
        <color theme="1"/>
        <rFont val="Tahoma"/>
        <family val="2"/>
        <charset val="204"/>
      </rPr>
      <t>k</t>
    </r>
    <r>
      <rPr>
        <b/>
        <i/>
        <vertAlign val="superscript"/>
        <sz val="11"/>
        <color theme="1"/>
        <rFont val="Tahoma"/>
        <family val="2"/>
        <charset val="204"/>
      </rPr>
      <t>кот, ТО</t>
    </r>
    <r>
      <rPr>
        <i/>
        <sz val="10"/>
        <color theme="1"/>
        <rFont val="Tahoma"/>
        <family val="2"/>
        <charset val="204"/>
      </rPr>
      <t>)</t>
    </r>
  </si>
  <si>
    <t>4.1.3</t>
  </si>
  <si>
    <r>
      <t>Базовая величина капитальных затрат на основные средства тепловых сетей в базовом году, тыс. руб. (</t>
    </r>
    <r>
      <rPr>
        <b/>
        <i/>
        <sz val="11"/>
        <color theme="1"/>
        <rFont val="Tahoma"/>
        <family val="2"/>
        <charset val="204"/>
      </rPr>
      <t>КЗО</t>
    </r>
    <r>
      <rPr>
        <b/>
        <i/>
        <vertAlign val="subscript"/>
        <sz val="11"/>
        <color theme="1"/>
        <rFont val="Tahoma"/>
        <family val="2"/>
        <charset val="204"/>
      </rPr>
      <t>б</t>
    </r>
    <r>
      <rPr>
        <b/>
        <i/>
        <vertAlign val="superscript"/>
        <sz val="11"/>
        <color theme="1"/>
        <rFont val="Tahoma"/>
        <family val="2"/>
        <charset val="204"/>
      </rPr>
      <t>сети(б)</t>
    </r>
    <r>
      <rPr>
        <i/>
        <sz val="10"/>
        <color theme="1"/>
        <rFont val="Tahoma"/>
        <family val="2"/>
        <charset val="204"/>
      </rPr>
      <t>)</t>
    </r>
  </si>
  <si>
    <t>4.1.4</t>
  </si>
  <si>
    <r>
      <t>Коэффициент расходов на техническое обслуживание и ремонт основных средств тепловых сетей (</t>
    </r>
    <r>
      <rPr>
        <b/>
        <i/>
        <sz val="11"/>
        <color theme="1"/>
        <rFont val="Tahoma"/>
        <family val="2"/>
        <charset val="204"/>
      </rPr>
      <t>К</t>
    </r>
    <r>
      <rPr>
        <b/>
        <i/>
        <vertAlign val="superscript"/>
        <sz val="11"/>
        <color theme="1"/>
        <rFont val="Tahoma"/>
        <family val="2"/>
        <charset val="204"/>
      </rPr>
      <t>сети, ТО</t>
    </r>
    <r>
      <rPr>
        <i/>
        <sz val="10"/>
        <color theme="1"/>
        <rFont val="Tahoma"/>
        <family val="2"/>
        <charset val="204"/>
      </rPr>
      <t>)</t>
    </r>
  </si>
  <si>
    <t>4.2</t>
  </si>
  <si>
    <r>
      <t>Расходы на электрическую энергию на собственные нужды котельной с использованием газа в базовом (2019) году, тыс. руб. (</t>
    </r>
    <r>
      <rPr>
        <b/>
        <sz val="11"/>
        <color theme="1"/>
        <rFont val="Tahoma"/>
        <family val="2"/>
        <charset val="204"/>
      </rPr>
      <t>РЭ</t>
    </r>
    <r>
      <rPr>
        <b/>
        <vertAlign val="subscript"/>
        <sz val="11"/>
        <color theme="1"/>
        <rFont val="Tahoma"/>
        <family val="2"/>
        <charset val="204"/>
      </rPr>
      <t>б,k</t>
    </r>
    <r>
      <rPr>
        <sz val="10"/>
        <color theme="1"/>
        <rFont val="Tahoma"/>
        <family val="2"/>
        <charset val="204"/>
      </rPr>
      <t>)</t>
    </r>
  </si>
  <si>
    <t>4.2.1</t>
  </si>
  <si>
    <t>Наименование гарантирующего поставщика</t>
  </si>
  <si>
    <t>4.2.2</t>
  </si>
  <si>
    <r>
      <t>Среднеарифметическая величина из значений цен (тарифов) на электрическую энергию (мощность), поставляемую покупателям на розничном рынке, функционирующем в поселении или городском округе, на территории которого находится система теплоснабжения, в базовом (2019) году для категории потребителей, установленной технико-экономическими параметрами работы котельных и тепловых сетей, без НДС, руб./кВтч (</t>
    </r>
    <r>
      <rPr>
        <b/>
        <sz val="11"/>
        <color theme="1"/>
        <rFont val="Tahoma"/>
        <family val="2"/>
        <charset val="204"/>
      </rPr>
      <t>ЦЭ</t>
    </r>
    <r>
      <rPr>
        <b/>
        <vertAlign val="subscript"/>
        <sz val="11"/>
        <color theme="1"/>
        <rFont val="Tahoma"/>
        <family val="2"/>
        <charset val="204"/>
      </rPr>
      <t>б</t>
    </r>
    <r>
      <rPr>
        <sz val="10"/>
        <color theme="1"/>
        <rFont val="Tahoma"/>
        <family val="2"/>
        <charset val="204"/>
      </rPr>
      <t>)</t>
    </r>
  </si>
  <si>
    <t>4.2.3</t>
  </si>
  <si>
    <r>
      <t>Общая максимальная мощность энергопринимающих устройств котельной с использованием газа, кВт (</t>
    </r>
    <r>
      <rPr>
        <b/>
        <i/>
        <sz val="11"/>
        <color theme="1"/>
        <rFont val="Tahoma"/>
        <family val="2"/>
        <charset val="204"/>
      </rPr>
      <t>Э</t>
    </r>
    <r>
      <rPr>
        <b/>
        <i/>
        <vertAlign val="subscript"/>
        <sz val="11"/>
        <color theme="1"/>
        <rFont val="Tahoma"/>
        <family val="2"/>
        <charset val="204"/>
      </rPr>
      <t>k</t>
    </r>
    <r>
      <rPr>
        <i/>
        <sz val="10"/>
        <color theme="1"/>
        <rFont val="Tahoma"/>
        <family val="2"/>
        <charset val="204"/>
      </rPr>
      <t>)</t>
    </r>
  </si>
  <si>
    <t>4.2.4</t>
  </si>
  <si>
    <r>
      <t>Продолжительность годовой работы оборудования котельной с учетом коэффициента готовности, ч (</t>
    </r>
    <r>
      <rPr>
        <b/>
        <sz val="11"/>
        <color theme="1"/>
        <rFont val="Tahoma"/>
        <family val="2"/>
        <charset val="204"/>
      </rPr>
      <t>ГР</t>
    </r>
    <r>
      <rPr>
        <sz val="10"/>
        <color theme="1"/>
        <rFont val="Tahoma"/>
        <family val="2"/>
        <charset val="204"/>
      </rPr>
      <t>)</t>
    </r>
  </si>
  <si>
    <t>4.2.5</t>
  </si>
  <si>
    <r>
      <t>Коэффициент использования установленной тепловой мощности котельной (</t>
    </r>
    <r>
      <rPr>
        <b/>
        <i/>
        <sz val="11"/>
        <color theme="1"/>
        <rFont val="Tahoma"/>
        <family val="2"/>
        <charset val="204"/>
      </rPr>
      <t>КИУМ</t>
    </r>
    <r>
      <rPr>
        <i/>
        <sz val="10"/>
        <color theme="1"/>
        <rFont val="Tahoma"/>
        <family val="2"/>
        <charset val="204"/>
      </rPr>
      <t>)</t>
    </r>
  </si>
  <si>
    <t>4.3</t>
  </si>
  <si>
    <r>
      <t>Расходы на водоподготовку и водоотведение котельной в базовом (2019) году, тыс. руб. (</t>
    </r>
    <r>
      <rPr>
        <b/>
        <sz val="11"/>
        <color theme="1"/>
        <rFont val="Tahoma"/>
        <family val="2"/>
        <charset val="204"/>
      </rPr>
      <t>РВ</t>
    </r>
    <r>
      <rPr>
        <b/>
        <vertAlign val="subscript"/>
        <sz val="11"/>
        <color theme="1"/>
        <rFont val="Tahoma"/>
        <family val="2"/>
        <charset val="204"/>
      </rPr>
      <t>б</t>
    </r>
    <r>
      <rPr>
        <sz val="10"/>
        <color theme="1"/>
        <rFont val="Tahoma"/>
        <family val="2"/>
        <charset val="204"/>
      </rPr>
      <t>)</t>
    </r>
  </si>
  <si>
    <t>4.3.1</t>
  </si>
  <si>
    <t>4.3.2</t>
  </si>
  <si>
    <t>Тариф на питьевую воду (питьевое водоснабжение), действующий на день окончания базового (2019) года, без НДС, руб./куб. м</t>
  </si>
  <si>
    <t>4.3.3</t>
  </si>
  <si>
    <t>4.3.4</t>
  </si>
  <si>
    <t>Тариф на водоотведение, действующий на день окончания базового (2019) года, без НДС, руб./куб. м</t>
  </si>
  <si>
    <t>4.3.5</t>
  </si>
  <si>
    <t>Расход воды на водоподготовку, куб.м/год</t>
  </si>
  <si>
    <t>4.3.6</t>
  </si>
  <si>
    <t>Расход воды на собственные нужды котельной, куб.м/год</t>
  </si>
  <si>
    <t>4.3.7</t>
  </si>
  <si>
    <t>Объем водоотведения, куб.м/год</t>
  </si>
  <si>
    <t>4.4</t>
  </si>
  <si>
    <r>
      <t>Расходы на оплату труда персонала котельной с использованием газа в базовом (2019) году, тыс. руб. (</t>
    </r>
    <r>
      <rPr>
        <b/>
        <sz val="11"/>
        <color theme="1"/>
        <rFont val="Tahoma"/>
        <family val="2"/>
        <charset val="204"/>
      </rPr>
      <t>РП</t>
    </r>
    <r>
      <rPr>
        <b/>
        <vertAlign val="subscript"/>
        <sz val="11"/>
        <color theme="1"/>
        <rFont val="Tahoma"/>
        <family val="2"/>
        <charset val="204"/>
      </rPr>
      <t>б,k</t>
    </r>
    <r>
      <rPr>
        <sz val="10"/>
        <color theme="1"/>
        <rFont val="Tahoma"/>
        <family val="2"/>
        <charset val="204"/>
      </rPr>
      <t>)</t>
    </r>
  </si>
  <si>
    <t>4.4.1</t>
  </si>
  <si>
    <t>Заработная плата сотрудников котельной, производящей тепловую энергию с использованием газа, в базовом (2019) году, тыс. руб.</t>
  </si>
  <si>
    <t>4.4.2</t>
  </si>
  <si>
    <r>
      <t>Расходы на уплату в базовом (2019) году страховых взносов по персоналу котельной, определяемые в соответствии с требованиями законодательства Российской Федерации о страховых взносах исходя из расходов на оплату труда персонала котельной, тыс. руб. (</t>
    </r>
    <r>
      <rPr>
        <b/>
        <sz val="11"/>
        <color theme="1"/>
        <rFont val="Tahoma"/>
        <family val="2"/>
        <charset val="204"/>
      </rPr>
      <t>Р</t>
    </r>
    <r>
      <rPr>
        <b/>
        <vertAlign val="subscript"/>
        <sz val="11"/>
        <color theme="1"/>
        <rFont val="Tahoma"/>
        <family val="2"/>
        <charset val="204"/>
      </rPr>
      <t>б,k</t>
    </r>
    <r>
      <rPr>
        <b/>
        <vertAlign val="superscript"/>
        <sz val="11"/>
        <color theme="1"/>
        <rFont val="Tahoma"/>
        <family val="2"/>
        <charset val="204"/>
      </rPr>
      <t>СВ</t>
    </r>
    <r>
      <rPr>
        <sz val="10"/>
        <color theme="1"/>
        <rFont val="Tahoma"/>
        <family val="2"/>
        <charset val="204"/>
      </rPr>
      <t>)</t>
    </r>
  </si>
  <si>
    <t>4.5</t>
  </si>
  <si>
    <r>
      <t>Иные прочие расходы при производстве тепловой энергии котельной в i-м расчетном периоде регулирования, тыс. руб. (</t>
    </r>
    <r>
      <rPr>
        <b/>
        <sz val="11"/>
        <color theme="1"/>
        <rFont val="Tahoma"/>
        <family val="2"/>
        <charset val="204"/>
      </rPr>
      <t>ПР</t>
    </r>
    <r>
      <rPr>
        <b/>
        <vertAlign val="subscript"/>
        <sz val="11"/>
        <color theme="1"/>
        <rFont val="Tahoma"/>
        <family val="2"/>
        <charset val="204"/>
      </rPr>
      <t>i</t>
    </r>
    <r>
      <rPr>
        <b/>
        <vertAlign val="superscript"/>
        <sz val="11"/>
        <color theme="1"/>
        <rFont val="Tahoma"/>
        <family val="2"/>
        <charset val="204"/>
      </rPr>
      <t>иные</t>
    </r>
    <r>
      <rPr>
        <sz val="11"/>
        <color theme="1"/>
        <rFont val="Tahoma"/>
        <family val="2"/>
        <charset val="204"/>
      </rPr>
      <t>)</t>
    </r>
  </si>
  <si>
    <t>5</t>
  </si>
  <si>
    <t>Параметры, использованные при расчете составляющей предельного уровня цены на тепловую энергию (мощность), обеспечивающей создание резерва по сомнительным долгам в i-м расчетном периоде регулирования</t>
  </si>
  <si>
    <t>5.1</t>
  </si>
  <si>
    <r>
      <t>Коэффициент, отражающий размер резерва по сомнительным долгам (</t>
    </r>
    <r>
      <rPr>
        <b/>
        <sz val="11"/>
        <color theme="1"/>
        <rFont val="Tahoma"/>
        <family val="2"/>
        <charset val="204"/>
      </rPr>
      <t>k</t>
    </r>
    <r>
      <rPr>
        <b/>
        <vertAlign val="superscript"/>
        <sz val="11"/>
        <color theme="1"/>
        <rFont val="Tahoma"/>
        <family val="2"/>
        <charset val="204"/>
      </rPr>
      <t>РД</t>
    </r>
    <r>
      <rPr>
        <sz val="10"/>
        <color theme="1"/>
        <rFont val="Tahoma"/>
        <family val="2"/>
        <charset val="204"/>
      </rPr>
      <t>)</t>
    </r>
  </si>
  <si>
    <t>6</t>
  </si>
  <si>
    <t>Параметры, использованные при расчете составляющей предельного уровня цены на тепловую энергию (мощность), обеспечивающей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t>
  </si>
  <si>
    <t>6.1</t>
  </si>
  <si>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(i-2)-м расчетном периоде регулирования, определяемой в  i-м расчетном периоде регулирования, руб./Гкал </t>
    </r>
    <r>
      <rPr>
        <sz val="11"/>
        <color theme="1"/>
        <rFont val="Tahoma"/>
        <family val="2"/>
        <charset val="204"/>
      </rPr>
      <t>(</t>
    </r>
    <r>
      <rPr>
        <b/>
        <sz val="11"/>
        <color theme="1"/>
        <rFont val="Tahoma"/>
        <family val="2"/>
        <charset val="204"/>
      </rPr>
      <t>ΔPT</t>
    </r>
    <r>
      <rPr>
        <b/>
        <vertAlign val="subscript"/>
        <sz val="11"/>
        <color theme="1"/>
        <rFont val="Tahoma"/>
        <family val="2"/>
        <charset val="204"/>
      </rPr>
      <t>i-2</t>
    </r>
    <r>
      <rPr>
        <sz val="11"/>
        <color theme="1"/>
        <rFont val="Tahoma"/>
        <family val="2"/>
        <charset val="204"/>
      </rPr>
      <t>)</t>
    </r>
  </si>
  <si>
    <t>6.1.1</t>
  </si>
  <si>
    <r>
      <t>Фактическая цена на k-й вид топлива, используемый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руб./т н. т. (руб./тыс. куб. м)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</si>
  <si>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t>6.2</t>
  </si>
  <si>
    <r>
      <t>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уплату налогов  в (i-2)-м расчетном периоде регулирования, определяемой в  i-м расчетном периоде регулирования, руб./Гкал (</t>
    </r>
    <r>
      <rPr>
        <b/>
        <sz val="11"/>
        <color theme="1"/>
        <rFont val="Tahoma"/>
        <family val="2"/>
        <charset val="204"/>
      </rPr>
      <t>ΔH</t>
    </r>
    <r>
      <rPr>
        <b/>
        <vertAlign val="subscript"/>
        <sz val="11"/>
        <color theme="1"/>
        <rFont val="Tahoma"/>
        <family val="2"/>
        <charset val="204"/>
      </rPr>
      <t>i-2</t>
    </r>
    <r>
      <rPr>
        <sz val="10"/>
        <color theme="1"/>
        <rFont val="Tahoma"/>
        <family val="2"/>
        <charset val="204"/>
      </rPr>
      <t>)</t>
    </r>
  </si>
  <si>
    <t>6.2.1</t>
  </si>
  <si>
    <r>
      <t>Фактическая 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п</t>
    </r>
    <r>
      <rPr>
        <sz val="10"/>
        <color theme="1"/>
        <rFont val="Tahoma"/>
        <family val="2"/>
        <charset val="204"/>
      </rPr>
      <t>)</t>
    </r>
  </si>
  <si>
    <t>6.2.2</t>
  </si>
  <si>
    <r>
      <t>Фактическая 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им</t>
    </r>
    <r>
      <rPr>
        <sz val="10"/>
        <color theme="1"/>
        <rFont val="Tahoma"/>
        <family val="2"/>
        <charset val="204"/>
      </rPr>
      <t>)</t>
    </r>
  </si>
  <si>
    <t>6.2.3</t>
  </si>
  <si>
    <r>
      <t>Фактическая 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з</t>
    </r>
    <r>
      <rPr>
        <sz val="10"/>
        <color theme="1"/>
        <rFont val="Tahoma"/>
        <family val="2"/>
        <charset val="204"/>
      </rPr>
      <t>)</t>
    </r>
  </si>
  <si>
    <t>7</t>
  </si>
  <si>
    <r>
      <t>Объем полезного отпуска тепловой энергии котельной,  тыс. Гкал (</t>
    </r>
    <r>
      <rPr>
        <b/>
        <sz val="11"/>
        <color theme="1"/>
        <rFont val="Tahoma"/>
        <family val="2"/>
        <charset val="204"/>
      </rPr>
      <t>Q</t>
    </r>
    <r>
      <rPr>
        <b/>
        <vertAlign val="superscript"/>
        <sz val="11"/>
        <color theme="1"/>
        <rFont val="Tahoma"/>
        <family val="2"/>
        <charset val="204"/>
      </rPr>
      <t>ПО</t>
    </r>
    <r>
      <rPr>
        <b/>
        <sz val="10"/>
        <color theme="1"/>
        <rFont val="Tahoma"/>
        <family val="2"/>
        <charset val="204"/>
      </rPr>
      <t>)</t>
    </r>
  </si>
  <si>
    <t>7.1</t>
  </si>
  <si>
    <r>
      <t>Установленная тепловая мощность котельной, Гкал/ч (</t>
    </r>
    <r>
      <rPr>
        <b/>
        <i/>
        <sz val="11"/>
        <color theme="1"/>
        <rFont val="Tahoma"/>
        <family val="2"/>
        <charset val="204"/>
      </rPr>
      <t>p</t>
    </r>
    <r>
      <rPr>
        <i/>
        <sz val="10"/>
        <color theme="1"/>
        <rFont val="Tahoma"/>
        <family val="2"/>
        <charset val="204"/>
      </rPr>
      <t>)</t>
    </r>
  </si>
  <si>
    <t>7.2</t>
  </si>
  <si>
    <r>
      <t>Коэффициент готовности, учитывающий продолжительность годовой работы оборудования (</t>
    </r>
    <r>
      <rPr>
        <b/>
        <i/>
        <sz val="11"/>
        <color theme="1"/>
        <rFont val="Tahoma"/>
        <family val="2"/>
        <charset val="204"/>
      </rPr>
      <t>К</t>
    </r>
    <r>
      <rPr>
        <b/>
        <i/>
        <vertAlign val="subscript"/>
        <sz val="11"/>
        <color theme="1"/>
        <rFont val="Tahoma"/>
        <family val="2"/>
        <charset val="204"/>
      </rPr>
      <t>r</t>
    </r>
    <r>
      <rPr>
        <i/>
        <sz val="10"/>
        <color theme="1"/>
        <rFont val="Tahoma"/>
        <family val="2"/>
        <charset val="204"/>
      </rPr>
      <t>)</t>
    </r>
  </si>
  <si>
    <t>7.3</t>
  </si>
  <si>
    <r>
      <t>Коэффициент использования установленной тепловой мощности котельной (</t>
    </r>
    <r>
      <rPr>
        <b/>
        <i/>
        <sz val="11"/>
        <rFont val="Tahoma"/>
        <family val="2"/>
        <charset val="204"/>
      </rPr>
      <t>КИУМ</t>
    </r>
    <r>
      <rPr>
        <i/>
        <sz val="10"/>
        <rFont val="Tahoma"/>
        <family val="2"/>
        <charset val="204"/>
      </rPr>
      <t>)</t>
    </r>
  </si>
  <si>
    <t>8</t>
  </si>
  <si>
    <r>
      <t>Индекс цен производителей промышленной продукции (накопленным итогом), % (</t>
    </r>
    <r>
      <rPr>
        <b/>
        <sz val="11"/>
        <rFont val="Tahoma"/>
        <family val="2"/>
        <charset val="204"/>
      </rPr>
      <t>ИЦП</t>
    </r>
    <r>
      <rPr>
        <b/>
        <vertAlign val="subscript"/>
        <sz val="11"/>
        <rFont val="Tahoma"/>
        <family val="2"/>
        <charset val="204"/>
      </rPr>
      <t>i</t>
    </r>
    <r>
      <rPr>
        <b/>
        <sz val="10"/>
        <rFont val="Tahoma"/>
        <family val="2"/>
        <charset val="204"/>
      </rPr>
      <t>)</t>
    </r>
  </si>
  <si>
    <t>8.1</t>
  </si>
  <si>
    <r>
      <t>Индекс цен производителей промышленной продукции (в среднем за год к предыдущему году), % г/г (</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б+1</t>
    </r>
    <r>
      <rPr>
        <b/>
        <sz val="11"/>
        <color indexed="8"/>
        <rFont val="Tahoma"/>
        <family val="2"/>
        <charset val="204"/>
      </rPr>
      <t>, ИЦП</t>
    </r>
    <r>
      <rPr>
        <b/>
        <vertAlign val="superscript"/>
        <sz val="11"/>
        <color indexed="8"/>
        <rFont val="Tahoma"/>
        <family val="2"/>
        <charset val="204"/>
      </rPr>
      <t>п</t>
    </r>
    <r>
      <rPr>
        <b/>
        <vertAlign val="subscript"/>
        <sz val="11"/>
        <color indexed="8"/>
        <rFont val="Tahoma"/>
        <family val="2"/>
        <charset val="204"/>
      </rPr>
      <t>б+2</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i</t>
    </r>
    <r>
      <rPr>
        <sz val="10"/>
        <color indexed="8"/>
        <rFont val="Tahoma"/>
        <family val="2"/>
        <charset val="204"/>
      </rPr>
      <t>)</t>
    </r>
  </si>
  <si>
    <t>Год</t>
  </si>
  <si>
    <t>Предельный уровень цены на тепловую энергию (мощность), рассчитанный в соответствии с частью 1 статьи 23.6 Федерального закона от 27.07.2010 № 190-ФЗ "О теплоснабжении" и Постановлением № 1562, а также сведения о параметрах, использованных при расчете</t>
  </si>
  <si>
    <r>
      <t>Составляющая предельного уровня цены на тепловую энергию (мощность), обеспечивающая компенсацию прочих расходов при производстве тепловой энергии котельной в i-м расчетном периоде регулирования, руб./Гкал (</t>
    </r>
    <r>
      <rPr>
        <b/>
        <sz val="11"/>
        <color theme="1"/>
        <rFont val="Tahoma"/>
        <family val="2"/>
        <charset val="204"/>
      </rPr>
      <t>ПР</t>
    </r>
    <r>
      <rPr>
        <b/>
        <vertAlign val="subscript"/>
        <sz val="11"/>
        <color theme="1"/>
        <rFont val="Tahoma"/>
        <family val="2"/>
        <charset val="204"/>
      </rPr>
      <t>i</t>
    </r>
    <r>
      <rPr>
        <sz val="10"/>
        <color theme="1"/>
        <rFont val="Tahoma"/>
        <family val="2"/>
        <charset val="204"/>
      </rPr>
      <t>)</t>
    </r>
  </si>
  <si>
    <r>
      <t>Составляющая предельного уровня цены на тепловую энергию (мощность), обеспечивающая создание резерва по сомнительным долгам в i-м расчетном периоде регулирования, руб./Гкал (</t>
    </r>
    <r>
      <rPr>
        <b/>
        <sz val="11"/>
        <color theme="1"/>
        <rFont val="Tahoma"/>
        <family val="2"/>
        <charset val="204"/>
      </rPr>
      <t>РД</t>
    </r>
    <r>
      <rPr>
        <b/>
        <vertAlign val="subscript"/>
        <sz val="11"/>
        <color theme="1"/>
        <rFont val="Tahoma"/>
        <family val="2"/>
        <charset val="204"/>
      </rPr>
      <t>i</t>
    </r>
    <r>
      <rPr>
        <sz val="10"/>
        <color theme="1"/>
        <rFont val="Tahoma"/>
        <family val="2"/>
        <charset val="204"/>
      </rPr>
      <t>)</t>
    </r>
  </si>
  <si>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 руб./Гкал </t>
    </r>
    <r>
      <rPr>
        <sz val="10"/>
        <color theme="1"/>
        <rFont val="Tahoma"/>
        <family val="2"/>
        <charset val="204"/>
      </rPr>
      <t>(</t>
    </r>
    <r>
      <rPr>
        <b/>
        <sz val="11"/>
        <color theme="1"/>
        <rFont val="Calibri"/>
        <family val="2"/>
        <charset val="204"/>
      </rPr>
      <t>Δ</t>
    </r>
    <r>
      <rPr>
        <b/>
        <sz val="11"/>
        <color theme="1"/>
        <rFont val="Tahoma"/>
        <family val="2"/>
        <charset val="204"/>
      </rPr>
      <t>B</t>
    </r>
    <r>
      <rPr>
        <b/>
        <vertAlign val="subscript"/>
        <sz val="11"/>
        <color theme="1"/>
        <rFont val="Tahoma"/>
        <family val="2"/>
        <charset val="204"/>
      </rPr>
      <t>i</t>
    </r>
    <r>
      <rPr>
        <sz val="10"/>
        <color theme="1"/>
        <rFont val="Tahoma"/>
        <family val="2"/>
        <charset val="204"/>
      </rPr>
      <t>)</t>
    </r>
  </si>
  <si>
    <t>Низшая теплота сгорания натурального топлива (угля), ккал/кг</t>
  </si>
  <si>
    <r>
      <t>Фактическая цена на топливо (уголь), используемое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 / т н.т.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</si>
  <si>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r>
      <t>Удельный расход условного топлива при производстве тепловой энергии котельной с использованием угля в i-м расчетном периоде регулирования, кг у.т./Гкал (</t>
    </r>
    <r>
      <rPr>
        <b/>
        <i/>
        <sz val="11"/>
        <color theme="1"/>
        <rFont val="Tahoma"/>
        <family val="2"/>
        <charset val="204"/>
      </rPr>
      <t>b</t>
    </r>
    <r>
      <rPr>
        <b/>
        <i/>
        <vertAlign val="subscript"/>
        <sz val="11"/>
        <color theme="1"/>
        <rFont val="Tahoma"/>
        <family val="2"/>
        <charset val="204"/>
      </rPr>
      <t>i,k</t>
    </r>
    <r>
      <rPr>
        <i/>
        <sz val="10"/>
        <color theme="1"/>
        <rFont val="Tahoma"/>
        <family val="2"/>
        <charset val="204"/>
      </rPr>
      <t>)</t>
    </r>
  </si>
  <si>
    <r>
      <t>Коэффициент перевода натурального топлива в условное топливо, кг у.т./кг (</t>
    </r>
    <r>
      <rPr>
        <b/>
        <sz val="11"/>
        <color theme="1"/>
        <rFont val="Tahoma"/>
        <family val="2"/>
        <charset val="204"/>
      </rPr>
      <t>К</t>
    </r>
    <r>
      <rPr>
        <sz val="10"/>
        <color theme="1"/>
        <rFont val="Tahoma"/>
        <family val="2"/>
        <charset val="204"/>
      </rPr>
      <t>)</t>
    </r>
  </si>
  <si>
    <t>Расстояние от границы системы теплоснабжения до границы ближайшего административного центра субъекта Российской Федерации с железнодорожным сообщением, км</t>
  </si>
  <si>
    <t>Поселение, городской округ, на территории которого находится система теплоснабжения, отнесено к территории распространения вечномерзлых грунтов?</t>
  </si>
  <si>
    <r>
      <t>Величина капитальных затрат на строительство котельной с использованием угля в i-м расчетном периоде регулирования, тыс. руб. (</t>
    </r>
    <r>
      <rPr>
        <b/>
        <sz val="11"/>
        <color theme="1"/>
        <rFont val="Tahoma"/>
        <family val="2"/>
        <charset val="204"/>
      </rPr>
      <t>КЗ</t>
    </r>
    <r>
      <rPr>
        <b/>
        <vertAlign val="subscript"/>
        <sz val="11"/>
        <color theme="1"/>
        <rFont val="Tahoma"/>
        <family val="2"/>
        <charset val="204"/>
      </rPr>
      <t>i,k</t>
    </r>
    <r>
      <rPr>
        <b/>
        <vertAlign val="superscript"/>
        <sz val="11"/>
        <color theme="1"/>
        <rFont val="Tahoma"/>
        <family val="2"/>
        <charset val="204"/>
      </rPr>
      <t>кот</t>
    </r>
    <r>
      <rPr>
        <sz val="10"/>
        <color theme="1"/>
        <rFont val="Tahoma"/>
        <family val="2"/>
        <charset val="204"/>
      </rPr>
      <t>)</t>
    </r>
  </si>
  <si>
    <r>
      <t>Базовая величина капитальных затрат на строительство котельной с использованием угля в базовом (2019) году (</t>
    </r>
    <r>
      <rPr>
        <b/>
        <i/>
        <sz val="11"/>
        <color theme="1"/>
        <rFont val="Tahoma"/>
        <family val="2"/>
        <charset val="204"/>
      </rPr>
      <t>КЗ</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</si>
  <si>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r>
      <t>Удельная базовая стоимость земельного участка,тыс. руб./ кв. м (</t>
    </r>
    <r>
      <rPr>
        <b/>
        <sz val="11"/>
        <color theme="1"/>
        <rFont val="Tahoma"/>
        <family val="2"/>
        <charset val="204"/>
      </rPr>
      <t>Р</t>
    </r>
    <r>
      <rPr>
        <b/>
        <vertAlign val="subscript"/>
        <sz val="11"/>
        <color theme="1"/>
        <rFont val="Tahoma"/>
        <family val="2"/>
        <charset val="204"/>
      </rPr>
      <t>k,б</t>
    </r>
    <r>
      <rPr>
        <sz val="10"/>
        <color theme="1"/>
        <rFont val="Tahoma"/>
        <family val="2"/>
        <charset val="204"/>
      </rPr>
      <t>)</t>
    </r>
  </si>
  <si>
    <r>
      <t>Площадь земельного участка для размещения котельной с использованием угля, кв. м (</t>
    </r>
    <r>
      <rPr>
        <b/>
        <i/>
        <sz val="11"/>
        <color theme="1"/>
        <rFont val="Tahoma"/>
        <family val="2"/>
        <charset val="204"/>
      </rPr>
      <t>S</t>
    </r>
    <r>
      <rPr>
        <b/>
        <i/>
        <vertAlign val="subscript"/>
        <sz val="11"/>
        <color theme="1"/>
        <rFont val="Tahoma"/>
        <family val="2"/>
        <charset val="204"/>
      </rPr>
      <t>k</t>
    </r>
    <r>
      <rPr>
        <i/>
        <sz val="10"/>
        <color theme="1"/>
        <rFont val="Tahoma"/>
        <family val="2"/>
        <charset val="204"/>
      </rPr>
      <t>)</t>
    </r>
  </si>
  <si>
    <r>
      <t>Затраты на подключение (технологическое присоединение) котельной с использованием угля к электрическим сетям, к централизованной системе водоснабжения и водоотведения в i-м расчетном периоде регулирования, тыс. руб. (</t>
    </r>
    <r>
      <rPr>
        <b/>
        <sz val="11"/>
        <color theme="1"/>
        <rFont val="Tahoma"/>
        <family val="2"/>
        <charset val="204"/>
      </rPr>
      <t>ТП</t>
    </r>
    <r>
      <rPr>
        <b/>
        <vertAlign val="subscript"/>
        <sz val="11"/>
        <color theme="1"/>
        <rFont val="Tahoma"/>
        <family val="2"/>
        <charset val="204"/>
      </rPr>
      <t>i,k</t>
    </r>
    <r>
      <rPr>
        <sz val="10"/>
        <color theme="1"/>
        <rFont val="Tahoma"/>
        <family val="2"/>
        <charset val="204"/>
      </rPr>
      <t>)</t>
    </r>
  </si>
  <si>
    <r>
      <t>Базовая величина затрат на подключение (технологическое присоединение) котельной с использованием угля к электрическим сетям (</t>
    </r>
    <r>
      <rPr>
        <b/>
        <i/>
        <sz val="11"/>
        <color theme="1"/>
        <rFont val="Tahoma"/>
        <family val="2"/>
        <charset val="204"/>
      </rPr>
      <t>ТП</t>
    </r>
    <r>
      <rPr>
        <b/>
        <i/>
        <vertAlign val="subscript"/>
        <sz val="11"/>
        <color theme="1"/>
        <rFont val="Tahoma"/>
        <family val="2"/>
        <charset val="204"/>
      </rPr>
      <t>б,k</t>
    </r>
    <r>
      <rPr>
        <b/>
        <i/>
        <vertAlign val="superscript"/>
        <sz val="11"/>
        <color theme="1"/>
        <rFont val="Tahoma"/>
        <family val="2"/>
        <charset val="204"/>
      </rPr>
      <t>эс</t>
    </r>
    <r>
      <rPr>
        <i/>
        <sz val="10"/>
        <color theme="1"/>
        <rFont val="Tahoma"/>
        <family val="2"/>
        <charset val="204"/>
      </rPr>
      <t>)</t>
    </r>
  </si>
  <si>
    <r>
      <t>Стоимость земельного участка для размещения котельной в i-м расчетном периоде регулирования, тыс.руб. (</t>
    </r>
    <r>
      <rPr>
        <b/>
        <sz val="10"/>
        <color theme="1"/>
        <rFont val="Tahoma"/>
        <family val="2"/>
        <charset val="204"/>
      </rPr>
      <t>З</t>
    </r>
    <r>
      <rPr>
        <b/>
        <vertAlign val="subscript"/>
        <sz val="10"/>
        <color theme="1"/>
        <rFont val="Tahoma"/>
        <family val="2"/>
        <charset val="204"/>
      </rPr>
      <t>i,k</t>
    </r>
    <r>
      <rPr>
        <sz val="10"/>
        <color theme="1"/>
        <rFont val="Tahoma"/>
        <family val="2"/>
        <charset val="204"/>
      </rPr>
      <t>)</t>
    </r>
  </si>
  <si>
    <r>
      <t>Расходы на техническое обслуживание и ремонт основных средств котельной с использованием угля и тепловых сетей в базовом (2019) году, тыс. руб. (</t>
    </r>
    <r>
      <rPr>
        <b/>
        <sz val="11"/>
        <color theme="1"/>
        <rFont val="Tahoma"/>
        <family val="2"/>
        <charset val="204"/>
      </rPr>
      <t>ТО</t>
    </r>
    <r>
      <rPr>
        <b/>
        <vertAlign val="subscript"/>
        <sz val="11"/>
        <color theme="1"/>
        <rFont val="Tahoma"/>
        <family val="2"/>
        <charset val="204"/>
      </rPr>
      <t>б,k</t>
    </r>
    <r>
      <rPr>
        <sz val="10"/>
        <color theme="1"/>
        <rFont val="Tahoma"/>
        <family val="2"/>
        <charset val="204"/>
      </rPr>
      <t>)</t>
    </r>
  </si>
  <si>
    <r>
      <t>Базовая величина капитальных затрат на основные средства котельной с использованием угля в базовом году, тыс. руб. (</t>
    </r>
    <r>
      <rPr>
        <b/>
        <i/>
        <sz val="11"/>
        <color theme="1"/>
        <rFont val="Tahoma"/>
        <family val="2"/>
        <charset val="204"/>
      </rPr>
      <t>КЗО</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</si>
  <si>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r>
      <t>Расходы на электрическую энергию на собственные нужды котельной с использованием угля в базовом (2019) году, тыс. руб. (</t>
    </r>
    <r>
      <rPr>
        <b/>
        <sz val="11"/>
        <color theme="1"/>
        <rFont val="Tahoma"/>
        <family val="2"/>
        <charset val="204"/>
      </rPr>
      <t>РЭ</t>
    </r>
    <r>
      <rPr>
        <b/>
        <vertAlign val="subscript"/>
        <sz val="11"/>
        <color theme="1"/>
        <rFont val="Tahoma"/>
        <family val="2"/>
        <charset val="204"/>
      </rPr>
      <t>б,k</t>
    </r>
    <r>
      <rPr>
        <sz val="10"/>
        <color theme="1"/>
        <rFont val="Tahoma"/>
        <family val="2"/>
        <charset val="204"/>
      </rPr>
      <t>)</t>
    </r>
  </si>
  <si>
    <r>
      <t>Общая максимальная мощность энергопринимающих устройств котельной с использованием угля, кВт (</t>
    </r>
    <r>
      <rPr>
        <b/>
        <i/>
        <sz val="11"/>
        <color theme="1"/>
        <rFont val="Tahoma"/>
        <family val="2"/>
        <charset val="204"/>
      </rPr>
      <t>Э</t>
    </r>
    <r>
      <rPr>
        <b/>
        <i/>
        <vertAlign val="subscript"/>
        <sz val="11"/>
        <color theme="1"/>
        <rFont val="Tahoma"/>
        <family val="2"/>
        <charset val="204"/>
      </rPr>
      <t>k</t>
    </r>
    <r>
      <rPr>
        <i/>
        <sz val="10"/>
        <color theme="1"/>
        <rFont val="Tahoma"/>
        <family val="2"/>
        <charset val="204"/>
      </rPr>
      <t>)</t>
    </r>
  </si>
  <si>
    <r>
      <t>Расходы на оплату труда персонала котельной с использованием угля в базовом (2019) году, тыс. руб. (</t>
    </r>
    <r>
      <rPr>
        <b/>
        <sz val="11"/>
        <color theme="1"/>
        <rFont val="Tahoma"/>
        <family val="2"/>
        <charset val="204"/>
      </rPr>
      <t>РП</t>
    </r>
    <r>
      <rPr>
        <b/>
        <vertAlign val="subscript"/>
        <sz val="11"/>
        <color theme="1"/>
        <rFont val="Tahoma"/>
        <family val="2"/>
        <charset val="204"/>
      </rPr>
      <t>б,k</t>
    </r>
    <r>
      <rPr>
        <sz val="10"/>
        <color theme="1"/>
        <rFont val="Tahoma"/>
        <family val="2"/>
        <charset val="204"/>
      </rPr>
      <t>)</t>
    </r>
  </si>
  <si>
    <t>Заработная плата сотрудников котельной, производящей тепловую энергию с использованием угля, в базовом (2019) году, тыс. руб.</t>
  </si>
  <si>
    <t>4.5.1</t>
  </si>
  <si>
    <r>
      <t>Расходы на плату за выбросы загрязняющих веществ в атмосферный воздух в пределах установленных нормативов и (или) лимитов, на утилизацию и размещение золы и шлака для котельной с использованием угля в i-м расчетном периоде регулирования, тыс. руб. (</t>
    </r>
    <r>
      <rPr>
        <b/>
        <sz val="11"/>
        <color theme="1"/>
        <rFont val="Tahoma"/>
        <family val="2"/>
        <charset val="204"/>
      </rPr>
      <t>ЗВ</t>
    </r>
    <r>
      <rPr>
        <b/>
        <vertAlign val="subscript"/>
        <sz val="11"/>
        <color theme="1"/>
        <rFont val="Tahoma"/>
        <family val="2"/>
        <charset val="204"/>
      </rPr>
      <t>i</t>
    </r>
    <r>
      <rPr>
        <b/>
        <vertAlign val="superscript"/>
        <sz val="11"/>
        <color theme="1"/>
        <rFont val="Tahoma"/>
        <family val="2"/>
        <charset val="204"/>
      </rPr>
      <t>уголь</t>
    </r>
    <r>
      <rPr>
        <sz val="10"/>
        <color theme="1"/>
        <rFont val="Tahoma"/>
        <family val="2"/>
        <charset val="204"/>
      </rPr>
      <t>)</t>
    </r>
  </si>
  <si>
    <t>4.5.1.1</t>
  </si>
  <si>
    <r>
      <t>Дополнительные расходы на плату за выбросы загрязняющих веществ в атмосферный воздух в пределах установленных нормативов и (или) лимитов для котельной с использованием угля (</t>
    </r>
    <r>
      <rPr>
        <b/>
        <sz val="11"/>
        <color theme="1"/>
        <rFont val="Tahoma"/>
        <family val="2"/>
        <charset val="204"/>
      </rPr>
      <t>Y</t>
    </r>
    <r>
      <rPr>
        <b/>
        <vertAlign val="subscript"/>
        <sz val="11"/>
        <color theme="1"/>
        <rFont val="Tahoma"/>
        <family val="2"/>
        <charset val="204"/>
      </rPr>
      <t>i</t>
    </r>
    <r>
      <rPr>
        <b/>
        <vertAlign val="superscript"/>
        <sz val="11"/>
        <color theme="1"/>
        <rFont val="Tahoma"/>
        <family val="2"/>
        <charset val="204"/>
      </rPr>
      <t>уголь</t>
    </r>
    <r>
      <rPr>
        <sz val="10"/>
        <color theme="1"/>
        <rFont val="Tahoma"/>
        <family val="2"/>
        <charset val="204"/>
      </rPr>
      <t>)</t>
    </r>
  </si>
  <si>
    <t>4.5.1.1.1</t>
  </si>
  <si>
    <r>
      <t>Базовая величина платы за выбросы загрязняющих веществ в атмосферный воздух, руб. (</t>
    </r>
    <r>
      <rPr>
        <b/>
        <i/>
        <sz val="10"/>
        <color theme="1"/>
        <rFont val="Tahoma"/>
        <family val="2"/>
        <charset val="204"/>
      </rPr>
      <t>ПВ</t>
    </r>
    <r>
      <rPr>
        <b/>
        <i/>
        <vertAlign val="subscript"/>
        <sz val="10"/>
        <color theme="1"/>
        <rFont val="Tahoma"/>
        <family val="2"/>
        <charset val="204"/>
      </rPr>
      <t>б</t>
    </r>
    <r>
      <rPr>
        <i/>
        <sz val="10"/>
        <color theme="1"/>
        <rFont val="Tahoma"/>
        <family val="2"/>
        <charset val="204"/>
      </rPr>
      <t>)</t>
    </r>
  </si>
  <si>
    <t>4.5.1.1.2</t>
  </si>
  <si>
    <r>
      <t>Коэффициент, применяемый к базовой величине платы за выбросы загрязняющих веществ в атмосферный воздух (</t>
    </r>
    <r>
      <rPr>
        <b/>
        <sz val="10"/>
        <color theme="1"/>
        <rFont val="Tahoma"/>
        <family val="2"/>
        <charset val="204"/>
      </rPr>
      <t>К</t>
    </r>
    <r>
      <rPr>
        <b/>
        <vertAlign val="subscript"/>
        <sz val="10"/>
        <color theme="1"/>
        <rFont val="Tahoma"/>
        <family val="2"/>
        <charset val="204"/>
      </rPr>
      <t>i</t>
    </r>
    <r>
      <rPr>
        <b/>
        <vertAlign val="superscript"/>
        <sz val="10"/>
        <color theme="1"/>
        <rFont val="Tahoma"/>
        <family val="2"/>
        <charset val="204"/>
      </rPr>
      <t>ОС</t>
    </r>
    <r>
      <rPr>
        <sz val="10"/>
        <color theme="1"/>
        <rFont val="Tahoma"/>
        <family val="2"/>
        <charset val="204"/>
      </rPr>
      <t>)</t>
    </r>
  </si>
  <si>
    <t>-</t>
  </si>
  <si>
    <r>
      <t>Фактическая 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им</t>
    </r>
    <r>
      <rPr>
        <sz val="10"/>
        <color theme="1"/>
        <rFont val="Tahoma"/>
        <family val="2"/>
        <charset val="204"/>
      </rPr>
      <t>)</t>
    </r>
  </si>
  <si>
    <r>
      <t>Прогнозный индекс цен производителей промышленной продукции (накопленным итогом), % (</t>
    </r>
    <r>
      <rPr>
        <b/>
        <sz val="11"/>
        <rFont val="Tahoma"/>
        <family val="2"/>
        <charset val="204"/>
      </rPr>
      <t>ИЦП</t>
    </r>
    <r>
      <rPr>
        <b/>
        <vertAlign val="subscript"/>
        <sz val="11"/>
        <rFont val="Tahoma"/>
        <family val="2"/>
        <charset val="204"/>
      </rPr>
      <t>i</t>
    </r>
    <r>
      <rPr>
        <b/>
        <sz val="10"/>
        <rFont val="Tahoma"/>
        <family val="2"/>
        <charset val="204"/>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</si>
</sst>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00"/>
    <numFmt numFmtId="167" formatCode="0.0%"/>
  </numFmts>
  <fonts count="33" x14ac:knownFonts="1">
    <font>
      <sz val="11"/>
      <color theme="1"/>
      <name val="Calibri"/>
      <family val="2"/>
      <charset val="204"/>
      <scheme val="minor"/>
    </font>
    <font>
      <sz val="11"/>
      <color theme="1"/>
      <name val="Calibri"/>
      <family val="2"/>
      <charset val="204"/>
      <scheme val="minor"/>
    </font>
    <font>
      <sz val="10"/>
      <color indexed="8"/>
      <name val="Tahoma"/>
      <family val="2"/>
      <charset val="204"/>
    </font>
    <font>
      <b/>
      <sz val="11"/>
      <name val="Tahoma"/>
      <family val="2"/>
      <charset val="204"/>
    </font>
    <font>
      <b/>
      <sz val="10"/>
      <color indexed="8"/>
      <name val="Tahoma"/>
      <family val="2"/>
      <charset val="204"/>
    </font>
    <font>
      <b/>
      <sz val="11"/>
      <color theme="1"/>
      <name val="Tahoma"/>
      <family val="2"/>
      <charset val="204"/>
    </font>
    <font>
      <b/>
      <vertAlign val="subscript"/>
      <sz val="11"/>
      <color theme="1"/>
      <name val="Tahoma"/>
      <family val="2"/>
      <charset val="204"/>
    </font>
    <font>
      <sz val="10"/>
      <color theme="1"/>
      <name val="Tahoma"/>
      <family val="2"/>
      <charset val="204"/>
    </font>
    <font>
      <sz val="11"/>
      <color theme="1"/>
      <name val="Tahoma"/>
      <family val="2"/>
      <charset val="204"/>
    </font>
    <font>
      <b/>
      <sz val="11"/>
      <color theme="1"/>
      <name val="Calibri"/>
      <family val="2"/>
      <charset val="204"/>
    </font>
    <font>
      <b/>
      <vertAlign val="superscript"/>
      <sz val="11"/>
      <color theme="1"/>
      <name val="Tahoma"/>
      <family val="2"/>
      <charset val="204"/>
    </font>
    <font>
      <i/>
      <sz val="10"/>
      <color indexed="8"/>
      <name val="Tahoma"/>
      <family val="2"/>
      <charset val="204"/>
    </font>
    <font>
      <b/>
      <i/>
      <sz val="11"/>
      <color theme="1"/>
      <name val="Tahoma"/>
      <family val="2"/>
      <charset val="204"/>
    </font>
    <font>
      <b/>
      <i/>
      <vertAlign val="subscript"/>
      <sz val="11"/>
      <color theme="1"/>
      <name val="Tahoma"/>
      <family val="2"/>
      <charset val="204"/>
    </font>
    <font>
      <i/>
      <sz val="10"/>
      <color theme="1"/>
      <name val="Tahoma"/>
      <family val="2"/>
      <charset val="204"/>
    </font>
    <font>
      <sz val="10"/>
      <name val="Tahoma"/>
      <family val="2"/>
      <charset val="204"/>
    </font>
    <font>
      <b/>
      <vertAlign val="superscript"/>
      <sz val="11"/>
      <name val="Tahoma"/>
      <family val="2"/>
      <charset val="204"/>
    </font>
    <font>
      <b/>
      <i/>
      <sz val="10"/>
      <color theme="1"/>
      <name val="Tahoma"/>
      <family val="2"/>
      <charset val="204"/>
    </font>
    <font>
      <b/>
      <i/>
      <vertAlign val="superscript"/>
      <sz val="10"/>
      <color theme="1"/>
      <name val="Tahoma"/>
      <family val="2"/>
      <charset val="204"/>
    </font>
    <font>
      <b/>
      <i/>
      <sz val="10"/>
      <color indexed="8"/>
      <name val="Tahoma"/>
      <family val="2"/>
      <charset val="204"/>
    </font>
    <font>
      <b/>
      <sz val="10"/>
      <color theme="1"/>
      <name val="Tahoma"/>
      <family val="2"/>
      <charset val="204"/>
    </font>
    <font>
      <b/>
      <vertAlign val="superscript"/>
      <sz val="10"/>
      <color theme="1"/>
      <name val="Tahoma"/>
      <family val="2"/>
      <charset val="204"/>
    </font>
    <font>
      <b/>
      <i/>
      <vertAlign val="subscript"/>
      <sz val="10"/>
      <color theme="1"/>
      <name val="Tahoma"/>
      <family val="2"/>
      <charset val="204"/>
    </font>
    <font>
      <b/>
      <i/>
      <vertAlign val="superscript"/>
      <sz val="11"/>
      <color theme="1"/>
      <name val="Tahoma"/>
      <family val="2"/>
      <charset val="204"/>
    </font>
    <font>
      <b/>
      <sz val="11"/>
      <color indexed="8"/>
      <name val="Tahoma"/>
      <family val="2"/>
      <charset val="204"/>
    </font>
    <font>
      <b/>
      <i/>
      <sz val="11"/>
      <name val="Tahoma"/>
      <family val="2"/>
      <charset val="204"/>
    </font>
    <font>
      <i/>
      <sz val="10"/>
      <name val="Tahoma"/>
      <family val="2"/>
      <charset val="204"/>
    </font>
    <font>
      <sz val="10"/>
      <name val="Arial Cyr"/>
      <charset val="204"/>
    </font>
    <font>
      <b/>
      <sz val="10"/>
      <name val="Tahoma"/>
      <family val="2"/>
      <charset val="204"/>
    </font>
    <font>
      <b/>
      <vertAlign val="subscript"/>
      <sz val="11"/>
      <name val="Tahoma"/>
      <family val="2"/>
      <charset val="204"/>
    </font>
    <font>
      <b/>
      <vertAlign val="superscript"/>
      <sz val="11"/>
      <color indexed="8"/>
      <name val="Tahoma"/>
      <family val="2"/>
      <charset val="204"/>
    </font>
    <font>
      <b/>
      <vertAlign val="subscript"/>
      <sz val="11"/>
      <color indexed="8"/>
      <name val="Tahoma"/>
      <family val="2"/>
      <charset val="204"/>
    </font>
    <font>
      <b/>
      <vertAlign val="subscript"/>
      <sz val="10"/>
      <color theme="1"/>
      <name val="Tahoma"/>
      <family val="2"/>
      <charset val="204"/>
    </font>
  </fonts>
  <fills count="3">
    <fill>
      <patternFill patternType="none"/>
    </fill>
    <fill>
      <patternFill patternType="gray125"/>
    </fill>
    <fill>
      <patternFill patternType="solid">
        <fgColor theme="0"/>
        <bgColor indexed="64"/>
      </patternFill>
    </fill>
  </fills>
  <borders count="23">
    <border>
      <left/>
      <right/>
      <top/>
      <bottom/>
      <diagonal/>
    </border>
    <border>
      <left/>
      <right/>
      <top/>
      <bottom style="medium">
        <color indexed="64"/>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style="medium">
        <color indexed="64"/>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right/>
      <top style="medium">
        <color auto="1"/>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auto="1"/>
      </left>
      <right style="thin">
        <color auto="1"/>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4">
    <xf numFmtId="0" fontId="0" fillId="0" borderId="0"/>
    <xf numFmtId="9" fontId="1" fillId="0" borderId="0" applyFont="0" applyFill="0" applyBorder="0" applyAlignment="0" applyProtection="0"/>
    <xf numFmtId="0" fontId="1" fillId="0" borderId="0"/>
    <xf numFmtId="0" fontId="27" fillId="0" borderId="0"/>
  </cellStyleXfs>
  <cellXfs count="149">
    <xf numFmtId="0" fontId="0" fillId="0" borderId="0" xfId="0"/>
    <xf numFmtId="0" fontId="2" fillId="2" borderId="0" xfId="2" applyFont="1" applyFill="1" applyAlignment="1">
      <alignment wrapText="1"/>
    </xf>
    <xf numFmtId="0" fontId="2" fillId="2" borderId="0" xfId="2" applyFont="1" applyFill="1"/>
    <xf numFmtId="0" fontId="2" fillId="2" borderId="0" xfId="2" applyFont="1" applyFill="1" applyAlignment="1">
      <alignment horizontal="right"/>
    </xf>
    <xf numFmtId="14" fontId="2" fillId="2" borderId="0" xfId="2" applyNumberFormat="1" applyFont="1" applyFill="1" applyAlignment="1">
      <alignment horizontal="center" vertical="center" wrapText="1"/>
    </xf>
    <xf numFmtId="0" fontId="4" fillId="2" borderId="0" xfId="2" applyFont="1" applyFill="1" applyAlignment="1">
      <alignment horizontal="left" vertical="center"/>
    </xf>
    <xf numFmtId="0" fontId="2" fillId="2" borderId="0" xfId="2" applyFont="1" applyFill="1" applyAlignment="1">
      <alignment horizontal="center" vertical="center"/>
    </xf>
    <xf numFmtId="0" fontId="2" fillId="2" borderId="0" xfId="2" applyFont="1" applyFill="1" applyBorder="1" applyAlignment="1">
      <alignment wrapText="1"/>
    </xf>
    <xf numFmtId="0" fontId="2" fillId="2" borderId="0" xfId="2" applyFont="1" applyFill="1" applyBorder="1" applyAlignment="1">
      <alignment horizontal="left" vertical="center" wrapText="1"/>
    </xf>
    <xf numFmtId="0" fontId="2" fillId="2" borderId="0" xfId="2" applyNumberFormat="1" applyFont="1" applyFill="1" applyBorder="1" applyAlignment="1">
      <alignment horizontal="center" vertical="center" wrapText="1"/>
    </xf>
    <xf numFmtId="49" fontId="2" fillId="2" borderId="0" xfId="2" applyNumberFormat="1" applyFont="1" applyFill="1" applyBorder="1" applyAlignment="1">
      <alignment horizontal="center" vertical="center" wrapText="1"/>
    </xf>
    <xf numFmtId="0" fontId="2" fillId="2" borderId="0" xfId="2" applyFont="1" applyFill="1" applyBorder="1" applyAlignment="1">
      <alignment vertical="center" wrapText="1"/>
    </xf>
    <xf numFmtId="0" fontId="2" fillId="2" borderId="0" xfId="2" applyFont="1" applyFill="1" applyBorder="1" applyAlignment="1">
      <alignment horizontal="center" vertical="center" wrapText="1"/>
    </xf>
    <xf numFmtId="1" fontId="2" fillId="2" borderId="0" xfId="2" applyNumberFormat="1" applyFont="1" applyFill="1" applyBorder="1" applyAlignment="1">
      <alignment horizontal="center" vertical="center" wrapText="1"/>
    </xf>
    <xf numFmtId="4" fontId="2" fillId="2" borderId="0" xfId="2" applyNumberFormat="1" applyFont="1" applyFill="1" applyBorder="1" applyAlignment="1">
      <alignment horizontal="center" vertical="center" wrapText="1"/>
    </xf>
    <xf numFmtId="4" fontId="4" fillId="2" borderId="2" xfId="2" applyNumberFormat="1" applyFont="1" applyFill="1" applyBorder="1" applyAlignment="1">
      <alignment horizontal="center" vertical="center" wrapText="1"/>
    </xf>
    <xf numFmtId="4" fontId="4" fillId="2" borderId="3" xfId="2" applyNumberFormat="1" applyFont="1" applyFill="1" applyBorder="1" applyAlignment="1">
      <alignment horizontal="center" vertical="center" wrapText="1"/>
    </xf>
    <xf numFmtId="4" fontId="4" fillId="2" borderId="4" xfId="2" applyNumberFormat="1" applyFont="1" applyFill="1" applyBorder="1" applyAlignment="1">
      <alignment horizontal="center" vertical="center" wrapText="1"/>
    </xf>
    <xf numFmtId="0" fontId="4" fillId="2" borderId="5" xfId="2" applyFont="1" applyFill="1" applyBorder="1" applyAlignment="1">
      <alignment horizontal="center" vertical="center" wrapText="1"/>
    </xf>
    <xf numFmtId="0" fontId="4" fillId="2" borderId="6" xfId="2" applyFont="1" applyFill="1" applyBorder="1" applyAlignment="1">
      <alignment horizontal="center" vertical="center" wrapText="1"/>
    </xf>
    <xf numFmtId="0" fontId="4" fillId="2" borderId="7" xfId="2" applyFont="1" applyFill="1" applyBorder="1" applyAlignment="1">
      <alignment horizontal="center" vertical="center" wrapText="1"/>
    </xf>
    <xf numFmtId="49" fontId="2" fillId="2" borderId="5" xfId="2" applyNumberFormat="1" applyFont="1" applyFill="1" applyBorder="1" applyAlignment="1">
      <alignment horizontal="right" vertical="center" wrapText="1"/>
    </xf>
    <xf numFmtId="0" fontId="4" fillId="2" borderId="6" xfId="2" applyFont="1" applyFill="1" applyBorder="1" applyAlignment="1">
      <alignment vertical="center" wrapText="1"/>
    </xf>
    <xf numFmtId="4" fontId="4" fillId="2" borderId="7" xfId="2" applyNumberFormat="1" applyFont="1" applyFill="1" applyBorder="1" applyAlignment="1">
      <alignment horizontal="center" vertical="center" wrapText="1"/>
    </xf>
    <xf numFmtId="0" fontId="2" fillId="2" borderId="6" xfId="2" applyFont="1" applyFill="1" applyBorder="1" applyAlignment="1">
      <alignment horizontal="left" vertical="center" wrapText="1"/>
    </xf>
    <xf numFmtId="4" fontId="2" fillId="2" borderId="7" xfId="2" applyNumberFormat="1" applyFont="1" applyFill="1" applyBorder="1" applyAlignment="1">
      <alignment horizontal="center" vertical="center" wrapText="1"/>
    </xf>
    <xf numFmtId="49" fontId="2" fillId="2" borderId="8" xfId="2" applyNumberFormat="1" applyFont="1" applyFill="1" applyBorder="1" applyAlignment="1">
      <alignment horizontal="right" vertical="center" wrapText="1"/>
    </xf>
    <xf numFmtId="0" fontId="2" fillId="2" borderId="9" xfId="2" applyFont="1" applyFill="1" applyBorder="1" applyAlignment="1">
      <alignment horizontal="left" vertical="center" wrapText="1"/>
    </xf>
    <xf numFmtId="4" fontId="2" fillId="2" borderId="10" xfId="2" applyNumberFormat="1" applyFont="1" applyFill="1" applyBorder="1" applyAlignment="1">
      <alignment horizontal="center" vertical="center" wrapText="1"/>
    </xf>
    <xf numFmtId="4" fontId="4" fillId="2" borderId="11" xfId="2" applyNumberFormat="1" applyFont="1" applyFill="1" applyBorder="1" applyAlignment="1">
      <alignment horizontal="center" vertical="center" wrapText="1"/>
    </xf>
    <xf numFmtId="3" fontId="4" fillId="2" borderId="12" xfId="2" applyNumberFormat="1" applyFont="1" applyFill="1" applyBorder="1" applyAlignment="1">
      <alignment horizontal="center" vertical="center" wrapText="1"/>
    </xf>
    <xf numFmtId="3" fontId="4" fillId="2" borderId="6" xfId="2" applyNumberFormat="1" applyFont="1" applyFill="1" applyBorder="1" applyAlignment="1">
      <alignment horizontal="center" vertical="center" wrapText="1"/>
    </xf>
    <xf numFmtId="0" fontId="2" fillId="2" borderId="12" xfId="2" applyFont="1" applyFill="1" applyBorder="1" applyAlignment="1">
      <alignment horizontal="left" vertical="center" wrapText="1" indent="2"/>
    </xf>
    <xf numFmtId="4" fontId="2" fillId="2" borderId="6" xfId="2" applyNumberFormat="1" applyFont="1" applyFill="1" applyBorder="1" applyAlignment="1">
      <alignment horizontal="center" vertical="center" wrapText="1"/>
    </xf>
    <xf numFmtId="0" fontId="2" fillId="2" borderId="6" xfId="2" applyNumberFormat="1" applyFont="1" applyFill="1" applyBorder="1" applyAlignment="1">
      <alignment horizontal="center" vertical="center" wrapText="1"/>
    </xf>
    <xf numFmtId="10" fontId="2" fillId="2" borderId="6" xfId="1" applyNumberFormat="1" applyFont="1" applyFill="1" applyBorder="1" applyAlignment="1">
      <alignment horizontal="center" vertical="center" wrapText="1"/>
    </xf>
    <xf numFmtId="0" fontId="11" fillId="2" borderId="12" xfId="2" applyFont="1" applyFill="1" applyBorder="1" applyAlignment="1">
      <alignment horizontal="left" vertical="center" wrapText="1" indent="2"/>
    </xf>
    <xf numFmtId="164" fontId="2" fillId="2" borderId="6" xfId="2" applyNumberFormat="1" applyFont="1" applyFill="1" applyBorder="1" applyAlignment="1">
      <alignment horizontal="center" vertical="center"/>
    </xf>
    <xf numFmtId="3" fontId="2" fillId="2" borderId="6" xfId="2" applyNumberFormat="1" applyFont="1" applyFill="1" applyBorder="1" applyAlignment="1">
      <alignment horizontal="center" vertical="center"/>
    </xf>
    <xf numFmtId="49" fontId="2" fillId="2" borderId="6" xfId="2" applyNumberFormat="1" applyFont="1" applyFill="1" applyBorder="1" applyAlignment="1">
      <alignment horizontal="right" vertical="center" wrapText="1"/>
    </xf>
    <xf numFmtId="0" fontId="2" fillId="2" borderId="6" xfId="2" applyFont="1" applyFill="1" applyBorder="1" applyAlignment="1">
      <alignment horizontal="left" vertical="center" wrapText="1" indent="2"/>
    </xf>
    <xf numFmtId="165" fontId="2" fillId="2" borderId="6" xfId="2" applyNumberFormat="1" applyFont="1" applyFill="1" applyBorder="1" applyAlignment="1">
      <alignment horizontal="center" vertical="center" wrapText="1"/>
    </xf>
    <xf numFmtId="49" fontId="7" fillId="2" borderId="6" xfId="0" applyNumberFormat="1" applyFont="1" applyFill="1" applyBorder="1" applyAlignment="1">
      <alignment horizontal="right" vertical="center"/>
    </xf>
    <xf numFmtId="0" fontId="15" fillId="0" borderId="6" xfId="0" applyFont="1" applyFill="1" applyBorder="1" applyAlignment="1">
      <alignment horizontal="left" vertical="center" wrapText="1" indent="3"/>
    </xf>
    <xf numFmtId="0" fontId="7" fillId="2" borderId="6" xfId="0" applyFont="1" applyFill="1" applyBorder="1" applyAlignment="1">
      <alignment horizontal="left" vertical="center" wrapText="1" indent="5"/>
    </xf>
    <xf numFmtId="0" fontId="14" fillId="2" borderId="6" xfId="0" applyFont="1" applyFill="1" applyBorder="1" applyAlignment="1">
      <alignment horizontal="left" vertical="center" wrapText="1" indent="5"/>
    </xf>
    <xf numFmtId="0" fontId="11" fillId="2" borderId="14" xfId="2" applyFont="1" applyFill="1" applyBorder="1" applyAlignment="1">
      <alignment horizontal="left" vertical="center" wrapText="1" indent="2"/>
    </xf>
    <xf numFmtId="165" fontId="2" fillId="2" borderId="9" xfId="2" applyNumberFormat="1" applyFont="1" applyFill="1" applyBorder="1" applyAlignment="1">
      <alignment horizontal="center" vertical="center" wrapText="1"/>
    </xf>
    <xf numFmtId="49" fontId="2" fillId="2" borderId="15" xfId="2" applyNumberFormat="1" applyFont="1" applyFill="1" applyBorder="1" applyAlignment="1">
      <alignment horizontal="right" vertical="center" wrapText="1"/>
    </xf>
    <xf numFmtId="0" fontId="2" fillId="2" borderId="0" xfId="2" applyFont="1" applyFill="1" applyBorder="1" applyAlignment="1">
      <alignment horizontal="left" vertical="center" wrapText="1" indent="2"/>
    </xf>
    <xf numFmtId="49" fontId="2" fillId="2" borderId="2" xfId="2" applyNumberFormat="1" applyFont="1" applyFill="1" applyBorder="1" applyAlignment="1">
      <alignment horizontal="right" vertical="center" wrapText="1"/>
    </xf>
    <xf numFmtId="49" fontId="2" fillId="2" borderId="6" xfId="2" applyNumberFormat="1" applyFont="1" applyFill="1" applyBorder="1" applyAlignment="1">
      <alignment horizontal="center" vertical="center" wrapText="1"/>
    </xf>
    <xf numFmtId="0" fontId="2" fillId="2" borderId="6" xfId="2" applyFont="1" applyFill="1" applyBorder="1" applyAlignment="1">
      <alignment horizontal="center" vertical="center" wrapText="1"/>
    </xf>
    <xf numFmtId="0" fontId="2" fillId="2" borderId="12" xfId="2" applyFont="1" applyFill="1" applyBorder="1" applyAlignment="1">
      <alignment horizontal="left" vertical="center" wrapText="1" indent="4"/>
    </xf>
    <xf numFmtId="0" fontId="2" fillId="2" borderId="12" xfId="2" applyFont="1" applyFill="1" applyBorder="1" applyAlignment="1">
      <alignment horizontal="left" vertical="center" wrapText="1" indent="7"/>
    </xf>
    <xf numFmtId="0" fontId="11" fillId="2" borderId="12" xfId="2" applyFont="1" applyFill="1" applyBorder="1" applyAlignment="1">
      <alignment horizontal="left" vertical="center" wrapText="1" indent="7"/>
    </xf>
    <xf numFmtId="0" fontId="14" fillId="2" borderId="6" xfId="0" applyFont="1" applyFill="1" applyBorder="1" applyAlignment="1">
      <alignment horizontal="left" vertical="center" wrapText="1" indent="7"/>
    </xf>
    <xf numFmtId="0" fontId="7" fillId="2" borderId="6" xfId="0" applyFont="1" applyFill="1" applyBorder="1" applyAlignment="1">
      <alignment horizontal="left" vertical="center" wrapText="1" indent="7"/>
    </xf>
    <xf numFmtId="166" fontId="2" fillId="2" borderId="6" xfId="1" applyNumberFormat="1" applyFont="1" applyFill="1" applyBorder="1" applyAlignment="1">
      <alignment horizontal="center" vertical="center" wrapText="1"/>
    </xf>
    <xf numFmtId="0" fontId="11" fillId="2" borderId="12" xfId="2" applyFont="1" applyFill="1" applyBorder="1" applyAlignment="1">
      <alignment horizontal="left" vertical="center" wrapText="1" indent="4"/>
    </xf>
    <xf numFmtId="49" fontId="2" fillId="2" borderId="5" xfId="2" applyNumberFormat="1" applyFont="1" applyFill="1" applyBorder="1" applyAlignment="1">
      <alignment horizontal="right" vertical="center"/>
    </xf>
    <xf numFmtId="0" fontId="14" fillId="2" borderId="6" xfId="0" applyFont="1" applyFill="1" applyBorder="1" applyAlignment="1">
      <alignment horizontal="left" vertical="center" wrapText="1" indent="4"/>
    </xf>
    <xf numFmtId="166" fontId="2" fillId="2" borderId="6" xfId="2" applyNumberFormat="1" applyFont="1" applyFill="1" applyBorder="1" applyAlignment="1">
      <alignment horizontal="center" vertical="center" wrapText="1"/>
    </xf>
    <xf numFmtId="2" fontId="2" fillId="2" borderId="6" xfId="2" applyNumberFormat="1" applyFont="1" applyFill="1" applyBorder="1" applyAlignment="1">
      <alignment horizontal="center" vertical="center" wrapText="1"/>
    </xf>
    <xf numFmtId="0" fontId="14" fillId="2" borderId="6" xfId="0" applyFont="1" applyFill="1" applyBorder="1" applyAlignment="1">
      <alignment horizontal="left" vertical="center" wrapText="1" indent="3"/>
    </xf>
    <xf numFmtId="3" fontId="2" fillId="2" borderId="6" xfId="2" applyNumberFormat="1" applyFont="1" applyFill="1" applyBorder="1" applyAlignment="1">
      <alignment horizontal="center" vertical="center" wrapText="1"/>
    </xf>
    <xf numFmtId="0" fontId="15" fillId="2" borderId="0" xfId="2" applyFont="1" applyFill="1"/>
    <xf numFmtId="0" fontId="7" fillId="2" borderId="6" xfId="0" applyFont="1" applyFill="1" applyBorder="1" applyAlignment="1">
      <alignment horizontal="left" vertical="center" wrapText="1" indent="2"/>
    </xf>
    <xf numFmtId="0" fontId="2" fillId="2" borderId="12" xfId="2" applyFont="1" applyFill="1" applyBorder="1" applyAlignment="1">
      <alignment horizontal="left" vertical="center" wrapText="1" indent="5"/>
    </xf>
    <xf numFmtId="0" fontId="11" fillId="2" borderId="12" xfId="2" applyFont="1" applyFill="1" applyBorder="1" applyAlignment="1">
      <alignment horizontal="left" vertical="center" wrapText="1" indent="5"/>
    </xf>
    <xf numFmtId="164" fontId="2" fillId="2" borderId="6" xfId="2" applyNumberFormat="1" applyFont="1" applyFill="1" applyBorder="1" applyAlignment="1">
      <alignment horizontal="center" vertical="center" wrapText="1"/>
    </xf>
    <xf numFmtId="4" fontId="15" fillId="2" borderId="6" xfId="2" applyNumberFormat="1" applyFont="1" applyFill="1" applyBorder="1" applyAlignment="1">
      <alignment horizontal="center" vertical="center"/>
    </xf>
    <xf numFmtId="0" fontId="2" fillId="2" borderId="12" xfId="2" applyFont="1" applyFill="1" applyBorder="1" applyAlignment="1">
      <alignment horizontal="left" wrapText="1" indent="5"/>
    </xf>
    <xf numFmtId="10" fontId="15" fillId="2" borderId="6" xfId="1" applyNumberFormat="1" applyFont="1" applyFill="1" applyBorder="1" applyAlignment="1">
      <alignment horizontal="center" vertical="center"/>
    </xf>
    <xf numFmtId="0" fontId="14" fillId="2" borderId="12" xfId="2" applyFont="1" applyFill="1" applyBorder="1" applyAlignment="1">
      <alignment horizontal="left" vertical="center" wrapText="1" indent="4"/>
    </xf>
    <xf numFmtId="49" fontId="2" fillId="2" borderId="8" xfId="2" applyNumberFormat="1" applyFont="1" applyFill="1" applyBorder="1" applyAlignment="1">
      <alignment horizontal="right" vertical="center"/>
    </xf>
    <xf numFmtId="0" fontId="11" fillId="2" borderId="14" xfId="2" applyFont="1" applyFill="1" applyBorder="1" applyAlignment="1">
      <alignment horizontal="left" vertical="center" wrapText="1" indent="4"/>
    </xf>
    <xf numFmtId="10" fontId="2" fillId="2" borderId="9" xfId="1" applyNumberFormat="1" applyFont="1" applyFill="1" applyBorder="1" applyAlignment="1">
      <alignment horizontal="center" vertical="center" wrapText="1"/>
    </xf>
    <xf numFmtId="49" fontId="15" fillId="2" borderId="2" xfId="2" applyNumberFormat="1" applyFont="1" applyFill="1" applyBorder="1" applyAlignment="1">
      <alignment horizontal="right" vertical="center"/>
    </xf>
    <xf numFmtId="49" fontId="15" fillId="2" borderId="5" xfId="2" applyNumberFormat="1" applyFont="1" applyFill="1" applyBorder="1" applyAlignment="1">
      <alignment horizontal="right" vertical="center"/>
    </xf>
    <xf numFmtId="9" fontId="2" fillId="2" borderId="6" xfId="1" applyFont="1" applyFill="1" applyBorder="1" applyAlignment="1">
      <alignment horizontal="center" vertical="center" wrapText="1"/>
    </xf>
    <xf numFmtId="0" fontId="11" fillId="0" borderId="12" xfId="2" applyFont="1" applyFill="1" applyBorder="1" applyAlignment="1">
      <alignment horizontal="left" vertical="center" wrapText="1" indent="4"/>
    </xf>
    <xf numFmtId="167" fontId="2" fillId="2" borderId="6" xfId="1" applyNumberFormat="1" applyFont="1" applyFill="1" applyBorder="1" applyAlignment="1">
      <alignment horizontal="center" vertical="center" wrapText="1"/>
    </xf>
    <xf numFmtId="49" fontId="15" fillId="2" borderId="8" xfId="2" applyNumberFormat="1" applyFont="1" applyFill="1" applyBorder="1" applyAlignment="1">
      <alignment horizontal="right" vertical="center"/>
    </xf>
    <xf numFmtId="0" fontId="7" fillId="2" borderId="9" xfId="0" applyFont="1" applyFill="1" applyBorder="1" applyAlignment="1">
      <alignment horizontal="left" vertical="center" wrapText="1" indent="4"/>
    </xf>
    <xf numFmtId="4" fontId="2" fillId="2" borderId="9" xfId="2" applyNumberFormat="1" applyFont="1" applyFill="1" applyBorder="1" applyAlignment="1">
      <alignment horizontal="center" vertical="center" wrapText="1"/>
    </xf>
    <xf numFmtId="49" fontId="2" fillId="2" borderId="2" xfId="2" applyNumberFormat="1" applyFont="1" applyFill="1" applyBorder="1" applyAlignment="1">
      <alignment horizontal="right" vertical="center"/>
    </xf>
    <xf numFmtId="0" fontId="2" fillId="2" borderId="14" xfId="2" applyFont="1" applyFill="1" applyBorder="1" applyAlignment="1">
      <alignment horizontal="left" vertical="center" wrapText="1" indent="2"/>
    </xf>
    <xf numFmtId="0" fontId="2" fillId="2" borderId="0" xfId="2" applyFont="1" applyFill="1" applyBorder="1"/>
    <xf numFmtId="0" fontId="15" fillId="2" borderId="6" xfId="2" applyFont="1" applyFill="1" applyBorder="1" applyAlignment="1">
      <alignment horizontal="left" vertical="center" wrapText="1" indent="2"/>
    </xf>
    <xf numFmtId="0" fontId="2" fillId="2" borderId="6" xfId="2" applyFont="1" applyFill="1" applyBorder="1" applyAlignment="1">
      <alignment horizontal="left" vertical="center" wrapText="1" indent="4"/>
    </xf>
    <xf numFmtId="4" fontId="2" fillId="2" borderId="6" xfId="1" applyNumberFormat="1" applyFont="1" applyFill="1" applyBorder="1" applyAlignment="1">
      <alignment horizontal="center" vertical="center" wrapText="1"/>
    </xf>
    <xf numFmtId="4" fontId="15" fillId="2" borderId="6" xfId="2" applyNumberFormat="1" applyFont="1" applyFill="1" applyBorder="1" applyAlignment="1">
      <alignment horizontal="center" vertical="center" wrapText="1"/>
    </xf>
    <xf numFmtId="0" fontId="2" fillId="2" borderId="9" xfId="2" applyFont="1" applyFill="1" applyBorder="1" applyAlignment="1">
      <alignment horizontal="left" vertical="center" wrapText="1" indent="4"/>
    </xf>
    <xf numFmtId="0" fontId="20" fillId="2" borderId="3" xfId="0" applyFont="1" applyFill="1" applyBorder="1" applyAlignment="1">
      <alignment horizontal="left" vertical="center" wrapText="1"/>
    </xf>
    <xf numFmtId="4" fontId="2" fillId="2" borderId="3" xfId="2" applyNumberFormat="1" applyFont="1" applyFill="1" applyBorder="1" applyAlignment="1">
      <alignment horizontal="center" vertical="center" wrapText="1"/>
    </xf>
    <xf numFmtId="0" fontId="28" fillId="2" borderId="3" xfId="3" applyFont="1" applyFill="1" applyBorder="1" applyAlignment="1">
      <alignment horizontal="left" vertical="center" wrapText="1"/>
    </xf>
    <xf numFmtId="10" fontId="2" fillId="2" borderId="3" xfId="2" applyNumberFormat="1" applyFont="1" applyFill="1" applyBorder="1" applyAlignment="1">
      <alignment horizontal="center" vertical="center" wrapText="1"/>
    </xf>
    <xf numFmtId="0" fontId="2" fillId="2" borderId="9" xfId="2" applyFont="1" applyFill="1" applyBorder="1" applyAlignment="1">
      <alignment horizontal="left" vertical="center" wrapText="1"/>
    </xf>
    <xf numFmtId="0" fontId="2" fillId="2" borderId="0" xfId="2" applyFont="1" applyFill="1" applyBorder="1" applyAlignment="1">
      <alignment horizontal="right" vertical="center"/>
    </xf>
    <xf numFmtId="0" fontId="2" fillId="2" borderId="2" xfId="2" applyFont="1" applyFill="1" applyBorder="1" applyAlignment="1">
      <alignment horizontal="right" wrapText="1" indent="1"/>
    </xf>
    <xf numFmtId="0" fontId="2" fillId="2" borderId="4" xfId="2" applyFont="1" applyFill="1" applyBorder="1" applyAlignment="1">
      <alignment horizontal="center" vertical="center" wrapText="1"/>
    </xf>
    <xf numFmtId="0" fontId="2" fillId="2" borderId="5" xfId="2" applyFont="1" applyFill="1" applyBorder="1" applyProtection="1"/>
    <xf numFmtId="10" fontId="15" fillId="2" borderId="7" xfId="2" applyNumberFormat="1" applyFont="1" applyFill="1" applyBorder="1" applyAlignment="1" applyProtection="1">
      <alignment horizontal="right" vertical="center"/>
    </xf>
    <xf numFmtId="10" fontId="2" fillId="2" borderId="7" xfId="2" applyNumberFormat="1" applyFont="1" applyFill="1" applyBorder="1" applyAlignment="1" applyProtection="1">
      <alignment horizontal="right" vertical="center"/>
    </xf>
    <xf numFmtId="10" fontId="2" fillId="2" borderId="7" xfId="2" applyNumberFormat="1" applyFont="1" applyFill="1" applyBorder="1" applyAlignment="1" applyProtection="1">
      <alignment vertical="center"/>
    </xf>
    <xf numFmtId="0" fontId="2" fillId="2" borderId="5" xfId="2" applyFont="1" applyFill="1" applyBorder="1"/>
    <xf numFmtId="10" fontId="2" fillId="2" borderId="7" xfId="2" applyNumberFormat="1" applyFont="1" applyFill="1" applyBorder="1" applyAlignment="1" applyProtection="1">
      <alignment vertical="center"/>
      <protection locked="0"/>
    </xf>
    <xf numFmtId="0" fontId="2" fillId="2" borderId="8" xfId="2" applyFont="1" applyFill="1" applyBorder="1"/>
    <xf numFmtId="10" fontId="2" fillId="2" borderId="10" xfId="2" applyNumberFormat="1" applyFont="1" applyFill="1" applyBorder="1" applyAlignment="1" applyProtection="1">
      <alignment vertical="center"/>
      <protection locked="0"/>
    </xf>
    <xf numFmtId="0" fontId="2" fillId="2" borderId="17" xfId="2" applyFont="1" applyFill="1" applyBorder="1"/>
    <xf numFmtId="0" fontId="2" fillId="2" borderId="17" xfId="2" applyFont="1" applyFill="1" applyBorder="1" applyAlignment="1">
      <alignment vertical="center"/>
    </xf>
    <xf numFmtId="0" fontId="2" fillId="2" borderId="0" xfId="2" applyFont="1" applyFill="1" applyAlignment="1">
      <alignment vertical="center"/>
    </xf>
    <xf numFmtId="0" fontId="4" fillId="2" borderId="16" xfId="2" applyFont="1" applyFill="1" applyBorder="1" applyAlignment="1">
      <alignment horizontal="left" vertical="center" wrapText="1"/>
    </xf>
    <xf numFmtId="0" fontId="2" fillId="2" borderId="9" xfId="2" applyFont="1" applyFill="1" applyBorder="1" applyAlignment="1">
      <alignment horizontal="left" vertical="center" wrapText="1"/>
    </xf>
    <xf numFmtId="0" fontId="3" fillId="2" borderId="0" xfId="2" applyFont="1" applyFill="1" applyBorder="1" applyAlignment="1">
      <alignment horizontal="center" vertical="center" wrapText="1"/>
    </xf>
    <xf numFmtId="0" fontId="4" fillId="2" borderId="1" xfId="2" applyFont="1" applyFill="1" applyBorder="1" applyAlignment="1">
      <alignment horizontal="center" wrapText="1"/>
    </xf>
    <xf numFmtId="0" fontId="4" fillId="2" borderId="13" xfId="2" applyFont="1" applyFill="1" applyBorder="1" applyAlignment="1">
      <alignment horizontal="left" vertical="center" wrapText="1"/>
    </xf>
    <xf numFmtId="10" fontId="2" fillId="2" borderId="0" xfId="2" applyNumberFormat="1" applyFont="1" applyFill="1" applyAlignment="1">
      <alignment wrapText="1"/>
    </xf>
    <xf numFmtId="0" fontId="4" fillId="2" borderId="0" xfId="2" applyFont="1" applyFill="1" applyAlignment="1">
      <alignment horizontal="left"/>
    </xf>
    <xf numFmtId="0" fontId="4" fillId="2" borderId="1" xfId="2" applyFont="1" applyFill="1" applyBorder="1" applyAlignment="1">
      <alignment horizontal="left" wrapText="1"/>
    </xf>
    <xf numFmtId="4" fontId="4" fillId="0" borderId="3" xfId="2" applyNumberFormat="1" applyFont="1" applyFill="1" applyBorder="1" applyAlignment="1">
      <alignment horizontal="center" vertical="center" wrapText="1"/>
    </xf>
    <xf numFmtId="4" fontId="4" fillId="0" borderId="4" xfId="2" applyNumberFormat="1" applyFont="1" applyFill="1" applyBorder="1" applyAlignment="1">
      <alignment horizontal="center" vertical="center" wrapText="1"/>
    </xf>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4" fontId="2" fillId="2" borderId="6" xfId="2" applyNumberFormat="1" applyFont="1" applyFill="1" applyBorder="1" applyAlignment="1">
      <alignment horizontal="center" vertical="center"/>
    </xf>
    <xf numFmtId="49" fontId="7" fillId="2" borderId="5" xfId="0" applyNumberFormat="1" applyFont="1" applyFill="1" applyBorder="1" applyAlignment="1">
      <alignment horizontal="right" vertical="center"/>
    </xf>
    <xf numFmtId="0" fontId="2" fillId="0" borderId="0" xfId="2" applyFont="1" applyFill="1" applyBorder="1" applyAlignment="1">
      <alignment horizontal="left" vertical="center" wrapText="1" indent="2"/>
    </xf>
    <xf numFmtId="4" fontId="2" fillId="0" borderId="0" xfId="2" applyNumberFormat="1" applyFont="1" applyFill="1" applyBorder="1" applyAlignment="1">
      <alignment horizontal="center" vertical="center" wrapText="1"/>
    </xf>
    <xf numFmtId="0" fontId="7" fillId="2" borderId="6" xfId="0" applyFont="1" applyFill="1" applyBorder="1" applyAlignment="1">
      <alignment horizontal="left" vertical="center" wrapText="1" indent="6"/>
    </xf>
    <xf numFmtId="0" fontId="7" fillId="2" borderId="9" xfId="0" applyFont="1" applyFill="1" applyBorder="1" applyAlignment="1">
      <alignment horizontal="left" vertical="center" wrapText="1" indent="7"/>
    </xf>
    <xf numFmtId="0" fontId="4" fillId="2" borderId="3" xfId="2" applyFont="1" applyFill="1" applyBorder="1" applyAlignment="1">
      <alignment horizontal="left" vertical="center" wrapText="1"/>
    </xf>
    <xf numFmtId="0" fontId="15" fillId="2" borderId="9" xfId="2" applyFont="1" applyFill="1" applyBorder="1" applyAlignment="1">
      <alignment horizontal="left" vertical="center" wrapText="1" indent="2"/>
    </xf>
    <xf numFmtId="4" fontId="15" fillId="2" borderId="9" xfId="2" applyNumberFormat="1" applyFont="1" applyFill="1" applyBorder="1" applyAlignment="1">
      <alignment horizontal="center" vertical="center" wrapText="1"/>
    </xf>
    <xf numFmtId="49" fontId="2" fillId="2" borderId="18" xfId="2" applyNumberFormat="1" applyFont="1" applyFill="1" applyBorder="1" applyAlignment="1">
      <alignment horizontal="right" vertical="center"/>
    </xf>
    <xf numFmtId="0" fontId="2" fillId="2" borderId="19" xfId="2" applyFont="1" applyFill="1" applyBorder="1" applyAlignment="1">
      <alignment horizontal="left" vertical="center" wrapText="1" indent="4"/>
    </xf>
    <xf numFmtId="10" fontId="2" fillId="2" borderId="19" xfId="1" applyNumberFormat="1" applyFont="1" applyFill="1" applyBorder="1" applyAlignment="1">
      <alignment horizontal="center" vertical="center" wrapText="1"/>
    </xf>
    <xf numFmtId="0" fontId="11" fillId="2" borderId="6" xfId="2" applyFont="1" applyFill="1" applyBorder="1" applyAlignment="1">
      <alignment horizontal="left" vertical="center" wrapText="1" indent="4"/>
    </xf>
    <xf numFmtId="0" fontId="11" fillId="2" borderId="9" xfId="2" applyFont="1" applyFill="1" applyBorder="1" applyAlignment="1">
      <alignment horizontal="left" vertical="center" wrapText="1" indent="4"/>
    </xf>
    <xf numFmtId="10" fontId="2" fillId="2" borderId="3" xfId="1" applyNumberFormat="1" applyFont="1" applyFill="1" applyBorder="1" applyAlignment="1">
      <alignment horizontal="center" vertical="center" wrapText="1"/>
    </xf>
    <xf numFmtId="0" fontId="2" fillId="2" borderId="20" xfId="2" applyFont="1" applyFill="1" applyBorder="1" applyAlignment="1">
      <alignment horizontal="right" wrapText="1" indent="1"/>
    </xf>
    <xf numFmtId="0" fontId="2" fillId="2" borderId="21" xfId="2" applyFont="1" applyFill="1" applyBorder="1" applyAlignment="1">
      <alignment horizontal="center" vertical="center" wrapText="1"/>
    </xf>
    <xf numFmtId="0" fontId="2" fillId="2" borderId="2" xfId="2" applyFont="1" applyFill="1" applyBorder="1"/>
    <xf numFmtId="10" fontId="15" fillId="2" borderId="4" xfId="2" applyNumberFormat="1" applyFont="1" applyFill="1" applyBorder="1" applyAlignment="1" applyProtection="1">
      <alignment vertical="center"/>
    </xf>
    <xf numFmtId="10" fontId="15" fillId="2" borderId="7" xfId="2" applyNumberFormat="1" applyFont="1" applyFill="1" applyBorder="1" applyAlignment="1" applyProtection="1">
      <alignment vertical="center"/>
    </xf>
    <xf numFmtId="10" fontId="15" fillId="2" borderId="10" xfId="2" applyNumberFormat="1" applyFont="1" applyFill="1" applyBorder="1" applyAlignment="1" applyProtection="1">
      <alignment vertical="center"/>
    </xf>
    <xf numFmtId="0" fontId="2" fillId="2" borderId="18" xfId="2" applyFont="1" applyFill="1" applyBorder="1"/>
    <xf numFmtId="10" fontId="15" fillId="2" borderId="22" xfId="2" applyNumberFormat="1" applyFont="1" applyFill="1" applyBorder="1" applyAlignment="1" applyProtection="1">
      <alignment vertical="center"/>
    </xf>
    <xf numFmtId="0" fontId="2" fillId="2" borderId="0" xfId="2" applyFont="1" applyFill="1" applyAlignment="1" applyProtection="1">
      <alignment horizontal="center" vertical="center"/>
    </xf>
  </cellXfs>
  <cellStyles count="4">
    <cellStyle name="Обычный" xfId="0" builtinId="0"/>
    <cellStyle name="Обычный 80" xfId="2"/>
    <cellStyle name="Обычный_Копия Condition-все вар13.12.08-утнах17-50" xfId="3"/>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3;&#1086;&#1074;&#1080;&#1095;&#1082;&#1086;&#1074;&#1072;/&#1058;&#1040;&#1056;&#1048;&#1060;&#1067;%202023/&#1072;&#1083;&#1100;&#1090;.&#1082;&#1086;&#1090;&#1077;&#1083;&#1100;&#1085;&#1072;&#1103;/&#1075;.%20&#1048;&#1089;&#1082;&#1080;&#1090;&#1080;&#1084;%20&#1075;&#1072;&#107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3;&#1086;&#1074;&#1080;&#1095;&#1082;&#1086;&#1074;&#1072;/&#1058;&#1040;&#1056;&#1048;&#1060;&#1067;%202023/&#1072;&#1083;&#1100;&#1090;.&#1082;&#1086;&#1090;&#1077;&#1083;&#1100;&#1085;&#1072;&#1103;/&#1075;.%20&#1048;&#1089;&#1082;&#1080;&#1090;&#1080;&#1084;%20&#1091;&#1075;&#1086;&#1083;&#110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s>
    <sheetDataSet>
      <sheetData sheetId="0"/>
      <sheetData sheetId="1"/>
      <sheetData sheetId="2"/>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город Искитим</v>
          </cell>
        </row>
        <row r="15">
          <cell r="D15" t="str">
            <v/>
          </cell>
        </row>
        <row r="16">
          <cell r="D16" t="str">
            <v>Код ОКТМО</v>
          </cell>
          <cell r="E16" t="str">
            <v>50712000001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sheetData sheetId="5"/>
      <sheetData sheetId="6"/>
      <sheetData sheetId="7">
        <row r="12">
          <cell r="F12">
            <v>909.2315701564039</v>
          </cell>
        </row>
        <row r="13">
          <cell r="F13">
            <v>156.1</v>
          </cell>
        </row>
        <row r="16">
          <cell r="F16">
            <v>7000</v>
          </cell>
        </row>
        <row r="17">
          <cell r="F17">
            <v>1.1285714285714286</v>
          </cell>
        </row>
        <row r="20">
          <cell r="F20">
            <v>23.387217436799997</v>
          </cell>
        </row>
        <row r="21">
          <cell r="F21">
            <v>22.662032399999998</v>
          </cell>
        </row>
        <row r="22">
          <cell r="F22">
            <v>1.032</v>
          </cell>
        </row>
        <row r="23">
          <cell r="F23" t="str">
            <v>-</v>
          </cell>
        </row>
      </sheetData>
      <sheetData sheetId="8">
        <row r="16">
          <cell r="E16">
            <v>7900</v>
          </cell>
        </row>
        <row r="20">
          <cell r="E20">
            <v>0.1392500000000001</v>
          </cell>
        </row>
        <row r="21">
          <cell r="E21">
            <v>0</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4475.5</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952.13</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132.9</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30.63</v>
          </cell>
        </row>
        <row r="32">
          <cell r="E32">
            <v>5591.16</v>
          </cell>
        </row>
      </sheetData>
      <sheetData sheetId="9"/>
      <sheetData sheetId="10"/>
      <sheetData sheetId="11"/>
      <sheetData sheetId="12"/>
      <sheetData sheetId="13">
        <row r="12">
          <cell r="F12">
            <v>1427.0302503685675</v>
          </cell>
        </row>
        <row r="13">
          <cell r="F13">
            <v>101183.05889967685</v>
          </cell>
        </row>
        <row r="14">
          <cell r="F14">
            <v>67671</v>
          </cell>
        </row>
        <row r="15">
          <cell r="F15">
            <v>1.071</v>
          </cell>
        </row>
        <row r="16">
          <cell r="F16">
            <v>1</v>
          </cell>
        </row>
        <row r="17">
          <cell r="F17">
            <v>1.01</v>
          </cell>
        </row>
        <row r="18">
          <cell r="F18">
            <v>38054.92148545439</v>
          </cell>
        </row>
        <row r="19">
          <cell r="F19">
            <v>0</v>
          </cell>
        </row>
        <row r="20">
          <cell r="F20">
            <v>27530.649956961381</v>
          </cell>
        </row>
        <row r="21">
          <cell r="F21">
            <v>1</v>
          </cell>
        </row>
        <row r="22">
          <cell r="F22">
            <v>36585.255753162281</v>
          </cell>
        </row>
        <row r="23">
          <cell r="F23">
            <v>21</v>
          </cell>
        </row>
        <row r="26">
          <cell r="F26">
            <v>2892</v>
          </cell>
        </row>
        <row r="28">
          <cell r="F28">
            <v>377.3373702016209</v>
          </cell>
        </row>
        <row r="29">
          <cell r="F29">
            <v>0.54596581199999994</v>
          </cell>
        </row>
        <row r="30">
          <cell r="F30">
            <v>500</v>
          </cell>
        </row>
        <row r="31">
          <cell r="F31">
            <v>0.128978033685065</v>
          </cell>
        </row>
        <row r="32">
          <cell r="F32">
            <v>0.11668498168498169</v>
          </cell>
        </row>
        <row r="33">
          <cell r="F33">
            <v>0.13880000000000001</v>
          </cell>
        </row>
        <row r="34">
          <cell r="F34">
            <v>0.12640000000000001</v>
          </cell>
        </row>
        <row r="35">
          <cell r="F35">
            <v>10</v>
          </cell>
        </row>
        <row r="37">
          <cell r="F37">
            <v>1.3822747209000001</v>
          </cell>
        </row>
        <row r="39">
          <cell r="F39">
            <v>22.662032399999998</v>
          </cell>
        </row>
        <row r="40">
          <cell r="F40">
            <v>7</v>
          </cell>
        </row>
        <row r="42">
          <cell r="F42">
            <v>0.97</v>
          </cell>
        </row>
        <row r="44">
          <cell r="F44">
            <v>0.38100000000000001</v>
          </cell>
        </row>
      </sheetData>
      <sheetData sheetId="14">
        <row r="12">
          <cell r="E12" t="str">
            <v>V</v>
          </cell>
        </row>
        <row r="13">
          <cell r="E13" t="str">
            <v>6 и менее баллов</v>
          </cell>
        </row>
        <row r="14">
          <cell r="E14" t="str">
            <v>от 200 до 500</v>
          </cell>
        </row>
        <row r="15">
          <cell r="E15" t="str">
            <v>нет</v>
          </cell>
        </row>
        <row r="20">
          <cell r="E20">
            <v>-37</v>
          </cell>
        </row>
        <row r="23">
          <cell r="E23" t="str">
            <v>нет</v>
          </cell>
        </row>
        <row r="28">
          <cell r="E28">
            <v>14036.09995</v>
          </cell>
        </row>
        <row r="29">
          <cell r="E29">
            <v>9518.3274000000001</v>
          </cell>
        </row>
      </sheetData>
      <sheetData sheetId="15"/>
      <sheetData sheetId="16">
        <row r="10">
          <cell r="E10">
            <v>1397</v>
          </cell>
        </row>
        <row r="12">
          <cell r="E12">
            <v>5.97</v>
          </cell>
        </row>
        <row r="13">
          <cell r="E13">
            <v>1</v>
          </cell>
        </row>
        <row r="14">
          <cell r="E14">
            <v>14899</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sheetData sheetId="19">
        <row r="11">
          <cell r="E11">
            <v>-2.9000000000000026E-2</v>
          </cell>
          <cell r="F11">
            <v>0.245</v>
          </cell>
          <cell r="G11">
            <v>0.121</v>
          </cell>
          <cell r="H11">
            <v>0.02</v>
          </cell>
        </row>
      </sheetData>
      <sheetData sheetId="20"/>
      <sheetData sheetId="21"/>
      <sheetData sheetId="22">
        <row r="12">
          <cell r="F12">
            <v>341.29052706862097</v>
          </cell>
        </row>
        <row r="14">
          <cell r="F14">
            <v>5154.4641734365887</v>
          </cell>
        </row>
        <row r="15">
          <cell r="F15">
            <v>0.2</v>
          </cell>
        </row>
        <row r="18">
          <cell r="F18">
            <v>15</v>
          </cell>
        </row>
        <row r="19">
          <cell r="F19">
            <v>2578.7407966949713</v>
          </cell>
        </row>
        <row r="20">
          <cell r="F20">
            <v>2.1999999999999999E-2</v>
          </cell>
        </row>
        <row r="21">
          <cell r="F21">
            <v>10</v>
          </cell>
        </row>
        <row r="22">
          <cell r="F22">
            <v>1.1320121106048626</v>
          </cell>
        </row>
        <row r="23">
          <cell r="F23">
            <v>3.0000000000000001E-3</v>
          </cell>
        </row>
        <row r="24">
          <cell r="F24">
            <v>377.3373702016209</v>
          </cell>
        </row>
      </sheetData>
      <sheetData sheetId="23"/>
      <sheetData sheetId="24">
        <row r="12">
          <cell r="F12">
            <v>233.54960400578275</v>
          </cell>
        </row>
        <row r="16">
          <cell r="F16">
            <v>874.26</v>
          </cell>
        </row>
        <row r="17">
          <cell r="F17">
            <v>43385</v>
          </cell>
        </row>
        <row r="18">
          <cell r="F18">
            <v>1.4999999999999999E-2</v>
          </cell>
        </row>
        <row r="19">
          <cell r="F19">
            <v>14899</v>
          </cell>
        </row>
        <row r="20">
          <cell r="F20">
            <v>1.4999999999999999E-2</v>
          </cell>
        </row>
        <row r="21">
          <cell r="F21">
            <v>1286.0349157850699</v>
          </cell>
        </row>
        <row r="22">
          <cell r="F22">
            <v>3.6112641666666665</v>
          </cell>
        </row>
        <row r="23">
          <cell r="F23">
            <v>110</v>
          </cell>
        </row>
        <row r="24">
          <cell r="F24">
            <v>8497.1999999999989</v>
          </cell>
        </row>
        <row r="25">
          <cell r="F25">
            <v>0.38100000000000001</v>
          </cell>
        </row>
        <row r="26">
          <cell r="F26">
            <v>25.412500000000001</v>
          </cell>
        </row>
        <row r="27">
          <cell r="F27">
            <v>1255.7382548673957</v>
          </cell>
        </row>
        <row r="28">
          <cell r="F28">
            <v>964.46870573532692</v>
          </cell>
        </row>
        <row r="29">
          <cell r="F29">
            <v>291.26954913206873</v>
          </cell>
        </row>
        <row r="30">
          <cell r="F30">
            <v>535.68533909256769</v>
          </cell>
        </row>
      </sheetData>
      <sheetData sheetId="25"/>
      <sheetData sheetId="26">
        <row r="8">
          <cell r="F8" t="str">
            <v>нет</v>
          </cell>
        </row>
      </sheetData>
      <sheetData sheetId="27">
        <row r="11">
          <cell r="E11">
            <v>1871</v>
          </cell>
        </row>
        <row r="12">
          <cell r="E12">
            <v>61</v>
          </cell>
        </row>
        <row r="13">
          <cell r="E13">
            <v>73</v>
          </cell>
        </row>
        <row r="17">
          <cell r="E17">
            <v>12.66</v>
          </cell>
        </row>
        <row r="19">
          <cell r="E19">
            <v>13.06</v>
          </cell>
        </row>
      </sheetData>
      <sheetData sheetId="28"/>
      <sheetData sheetId="29">
        <row r="12">
          <cell r="F12">
            <v>58.222039031987507</v>
          </cell>
        </row>
        <row r="17">
          <cell r="F17">
            <v>0.02</v>
          </cell>
        </row>
      </sheetData>
      <sheetData sheetId="30">
        <row r="12">
          <cell r="F12">
            <v>0</v>
          </cell>
        </row>
        <row r="13">
          <cell r="F13">
            <v>0</v>
          </cell>
        </row>
        <row r="19">
          <cell r="F19">
            <v>0</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sheetData sheetId="1"/>
      <sheetData sheetId="2"/>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v>
          </cell>
        </row>
        <row r="14">
          <cell r="D14" t="str">
            <v>Тип муниципального образования (выберите из списка)</v>
          </cell>
          <cell r="E14" t="str">
            <v>город Искитим</v>
          </cell>
        </row>
        <row r="15">
          <cell r="D15" t="str">
            <v/>
          </cell>
          <cell r="E15"/>
        </row>
        <row r="16">
          <cell r="D16" t="str">
            <v>Код ОКТМО</v>
          </cell>
          <cell r="E16" t="str">
            <v>50712000001</v>
          </cell>
        </row>
        <row r="17">
          <cell r="D17" t="str">
            <v>Система теплоснабжения</v>
          </cell>
          <cell r="E17"/>
        </row>
        <row r="18">
          <cell r="D18" t="str">
            <v>Вид топлива, использование которого преобладает в системе теплоснабжения</v>
          </cell>
        </row>
      </sheetData>
      <sheetData sheetId="4"/>
      <sheetData sheetId="5"/>
      <sheetData sheetId="6"/>
      <sheetData sheetId="7">
        <row r="12">
          <cell r="F12">
            <v>812.49768233774159</v>
          </cell>
        </row>
        <row r="13">
          <cell r="F13">
            <v>176.4</v>
          </cell>
        </row>
        <row r="16">
          <cell r="F16">
            <v>7000</v>
          </cell>
        </row>
        <row r="17">
          <cell r="F17">
            <v>0.72857142857142854</v>
          </cell>
        </row>
        <row r="20">
          <cell r="F20">
            <v>22.672560430799997</v>
          </cell>
        </row>
        <row r="21">
          <cell r="F21">
            <v>21.948267599999998</v>
          </cell>
        </row>
        <row r="22">
          <cell r="F22">
            <v>1.0329999999999999</v>
          </cell>
        </row>
        <row r="23">
          <cell r="F23">
            <v>1.0469999999999999</v>
          </cell>
        </row>
      </sheetData>
      <sheetData sheetId="8">
        <row r="13">
          <cell r="E13" t="str">
            <v>уголь (вид угля не указан в топливном балансе)</v>
          </cell>
        </row>
        <row r="16">
          <cell r="E16">
            <v>5100</v>
          </cell>
        </row>
        <row r="19">
          <cell r="E19">
            <v>0.59499999999999997</v>
          </cell>
        </row>
        <row r="20">
          <cell r="E20">
            <v>-0.113</v>
          </cell>
        </row>
        <row r="27">
          <cell r="E27">
            <v>2193.13</v>
          </cell>
        </row>
      </sheetData>
      <sheetData sheetId="9"/>
      <sheetData sheetId="10"/>
      <sheetData sheetId="11"/>
      <sheetData sheetId="12"/>
      <sheetData sheetId="13">
        <row r="12">
          <cell r="F12">
            <v>2096.0379553512757</v>
          </cell>
        </row>
        <row r="13">
          <cell r="F13">
            <v>173711.7142771151</v>
          </cell>
        </row>
        <row r="14">
          <cell r="F14">
            <v>116178</v>
          </cell>
        </row>
        <row r="15">
          <cell r="F15">
            <v>1.071</v>
          </cell>
        </row>
        <row r="16">
          <cell r="F16">
            <v>1</v>
          </cell>
        </row>
        <row r="17">
          <cell r="F17">
            <v>1.01</v>
          </cell>
        </row>
        <row r="18">
          <cell r="F18">
            <v>38054.92148545439</v>
          </cell>
        </row>
        <row r="19">
          <cell r="F19">
            <v>0</v>
          </cell>
        </row>
        <row r="20">
          <cell r="F20">
            <v>27530.649956961381</v>
          </cell>
        </row>
        <row r="21">
          <cell r="F21">
            <v>1</v>
          </cell>
        </row>
        <row r="22">
          <cell r="F22">
            <v>35717.748653137714</v>
          </cell>
        </row>
        <row r="23">
          <cell r="F23">
            <v>1990</v>
          </cell>
        </row>
        <row r="26">
          <cell r="F26">
            <v>3169.6339096936154</v>
          </cell>
        </row>
        <row r="27">
          <cell r="F27">
            <v>0.54596581199999994</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21.948267599999998</v>
          </cell>
        </row>
        <row r="38">
          <cell r="F38">
            <v>7</v>
          </cell>
        </row>
        <row r="40">
          <cell r="F40">
            <v>0.97</v>
          </cell>
        </row>
        <row r="42">
          <cell r="F42">
            <v>0.36899999999999999</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sheetData sheetId="16">
        <row r="10">
          <cell r="E10">
            <v>1397</v>
          </cell>
        </row>
        <row r="12">
          <cell r="E12">
            <v>5.97</v>
          </cell>
        </row>
        <row r="13">
          <cell r="E13">
            <v>1</v>
          </cell>
        </row>
        <row r="14">
          <cell r="E14">
            <v>14899</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row r="21">
          <cell r="E21"/>
        </row>
        <row r="22">
          <cell r="E22"/>
        </row>
        <row r="23">
          <cell r="E23"/>
        </row>
        <row r="25">
          <cell r="E25"/>
        </row>
        <row r="26">
          <cell r="E26"/>
        </row>
        <row r="27">
          <cell r="E27"/>
        </row>
      </sheetData>
      <sheetData sheetId="18"/>
      <sheetData sheetId="19"/>
      <sheetData sheetId="20">
        <row r="11">
          <cell r="E11">
            <v>-2.9000000000000026E-2</v>
          </cell>
          <cell r="F11">
            <v>0.245</v>
          </cell>
          <cell r="G11">
            <v>0.121</v>
          </cell>
          <cell r="H11">
            <v>0.02</v>
          </cell>
          <cell r="I11">
            <v>-2.93E-2</v>
          </cell>
          <cell r="J11">
            <v>0.21215960863291</v>
          </cell>
          <cell r="K11">
            <v>3.5813361771260002E-2</v>
          </cell>
          <cell r="L11">
            <v>3.2682303599220003E-2</v>
          </cell>
          <cell r="M11"/>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row>
      </sheetData>
      <sheetData sheetId="21"/>
      <sheetData sheetId="22"/>
      <sheetData sheetId="23">
        <row r="12">
          <cell r="F12">
            <v>501.89112050234564</v>
          </cell>
        </row>
        <row r="14">
          <cell r="F14">
            <v>7376.3607456898744</v>
          </cell>
        </row>
        <row r="15">
          <cell r="F15">
            <v>0.2</v>
          </cell>
        </row>
        <row r="18">
          <cell r="F18">
            <v>15</v>
          </cell>
        </row>
        <row r="19">
          <cell r="F19">
            <v>3629.7709714303724</v>
          </cell>
        </row>
        <row r="20">
          <cell r="F20">
            <v>2.1999999999999999E-2</v>
          </cell>
        </row>
        <row r="21">
          <cell r="F21">
            <v>10</v>
          </cell>
        </row>
        <row r="22">
          <cell r="F22">
            <v>9.5089017290808471</v>
          </cell>
        </row>
        <row r="23">
          <cell r="F23">
            <v>3.0000000000000001E-3</v>
          </cell>
        </row>
        <row r="24">
          <cell r="F24">
            <v>3169.6339096936154</v>
          </cell>
        </row>
      </sheetData>
      <sheetData sheetId="24"/>
      <sheetData sheetId="25">
        <row r="12">
          <cell r="F12">
            <v>444.79822888492293</v>
          </cell>
        </row>
        <row r="16">
          <cell r="F16">
            <v>1694.425</v>
          </cell>
        </row>
        <row r="17">
          <cell r="F17">
            <v>73547</v>
          </cell>
        </row>
        <row r="18">
          <cell r="F18">
            <v>0.02</v>
          </cell>
        </row>
        <row r="19">
          <cell r="F19">
            <v>14899</v>
          </cell>
        </row>
        <row r="20">
          <cell r="F20">
            <v>1.4999999999999999E-2</v>
          </cell>
        </row>
        <row r="21">
          <cell r="F21">
            <v>2038.1398021103398</v>
          </cell>
        </row>
        <row r="22">
          <cell r="F22">
            <v>3.6112641666666665</v>
          </cell>
        </row>
        <row r="23">
          <cell r="F23">
            <v>180</v>
          </cell>
        </row>
        <row r="24">
          <cell r="F24">
            <v>8497.1999999999989</v>
          </cell>
        </row>
        <row r="25">
          <cell r="F25">
            <v>0.36899999999999999</v>
          </cell>
        </row>
        <row r="26">
          <cell r="F26">
            <v>47.062860000000001</v>
          </cell>
        </row>
        <row r="27">
          <cell r="F27">
            <v>1792.4761411784868</v>
          </cell>
        </row>
        <row r="28">
          <cell r="F28">
            <v>1376.7097858513723</v>
          </cell>
        </row>
        <row r="29">
          <cell r="F29">
            <v>415.76635532711458</v>
          </cell>
        </row>
        <row r="30">
          <cell r="F30">
            <v>2060.3723260554466</v>
          </cell>
        </row>
        <row r="33">
          <cell r="F33">
            <v>1265.3448399429981</v>
          </cell>
        </row>
        <row r="35">
          <cell r="F35">
            <v>17.040680999999999</v>
          </cell>
        </row>
        <row r="36">
          <cell r="F36">
            <v>14319.9</v>
          </cell>
        </row>
        <row r="37">
          <cell r="F37">
            <v>1.19</v>
          </cell>
        </row>
      </sheetData>
      <sheetData sheetId="26"/>
      <sheetData sheetId="27">
        <row r="8">
          <cell r="F8" t="str">
            <v>нет</v>
          </cell>
        </row>
        <row r="15">
          <cell r="D15"/>
        </row>
        <row r="21">
          <cell r="D21"/>
        </row>
      </sheetData>
      <sheetData sheetId="28">
        <row r="11">
          <cell r="E11">
            <v>1871</v>
          </cell>
        </row>
        <row r="12">
          <cell r="E12">
            <v>1636</v>
          </cell>
        </row>
        <row r="13">
          <cell r="E13">
            <v>204</v>
          </cell>
        </row>
        <row r="16">
          <cell r="E16"/>
        </row>
        <row r="17">
          <cell r="E17">
            <v>12.66</v>
          </cell>
        </row>
        <row r="18">
          <cell r="E18"/>
        </row>
        <row r="19">
          <cell r="E19">
            <v>13.06</v>
          </cell>
        </row>
      </sheetData>
      <sheetData sheetId="29"/>
      <sheetData sheetId="30">
        <row r="12">
          <cell r="F12">
            <v>77.104499741525714</v>
          </cell>
        </row>
        <row r="17">
          <cell r="F17">
            <v>0.02</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tabSelected="1" workbookViewId="0">
      <selection activeCell="B27" sqref="B27:C27"/>
    </sheetView>
  </sheetViews>
  <sheetFormatPr defaultRowHeight="12.75" x14ac:dyDescent="0.2"/>
  <cols>
    <col min="1" max="1" width="7.28515625" style="2" customWidth="1"/>
    <col min="2" max="2" width="100.7109375" style="2" customWidth="1"/>
    <col min="3" max="3" width="20.85546875" style="112" customWidth="1"/>
    <col min="4" max="155" width="9.140625" style="2"/>
    <col min="156" max="237" width="0" style="2" hidden="1" customWidth="1"/>
    <col min="238" max="246" width="9.140625" style="2"/>
    <col min="247" max="247" width="3.7109375" style="2" customWidth="1"/>
    <col min="248" max="248" width="96.85546875" style="2" customWidth="1"/>
    <col min="249" max="249" width="30.85546875" style="2" customWidth="1"/>
    <col min="250" max="250" width="12.5703125" style="2" customWidth="1"/>
    <col min="251" max="251" width="5.140625" style="2" customWidth="1"/>
    <col min="252" max="252" width="9.140625" style="2"/>
    <col min="253" max="253" width="4.85546875" style="2" customWidth="1"/>
    <col min="254" max="254" width="30.5703125" style="2" customWidth="1"/>
    <col min="255" max="255" width="33.85546875" style="2" customWidth="1"/>
    <col min="256" max="256" width="5.140625" style="2" customWidth="1"/>
    <col min="257" max="258" width="17.5703125" style="2" customWidth="1"/>
    <col min="259" max="502" width="9.140625" style="2"/>
    <col min="503" max="503" width="3.7109375" style="2" customWidth="1"/>
    <col min="504" max="504" width="96.85546875" style="2" customWidth="1"/>
    <col min="505" max="505" width="30.85546875" style="2" customWidth="1"/>
    <col min="506" max="506" width="12.5703125" style="2" customWidth="1"/>
    <col min="507" max="507" width="5.140625" style="2" customWidth="1"/>
    <col min="508" max="508" width="9.140625" style="2"/>
    <col min="509" max="509" width="4.85546875" style="2" customWidth="1"/>
    <col min="510" max="510" width="30.5703125" style="2" customWidth="1"/>
    <col min="511" max="511" width="33.85546875" style="2" customWidth="1"/>
    <col min="512" max="512" width="5.140625" style="2" customWidth="1"/>
    <col min="513" max="514" width="17.5703125" style="2" customWidth="1"/>
    <col min="515" max="758" width="9.140625" style="2"/>
    <col min="759" max="759" width="3.7109375" style="2" customWidth="1"/>
    <col min="760" max="760" width="96.85546875" style="2" customWidth="1"/>
    <col min="761" max="761" width="30.85546875" style="2" customWidth="1"/>
    <col min="762" max="762" width="12.5703125" style="2" customWidth="1"/>
    <col min="763" max="763" width="5.140625" style="2" customWidth="1"/>
    <col min="764" max="764" width="9.140625" style="2"/>
    <col min="765" max="765" width="4.85546875" style="2" customWidth="1"/>
    <col min="766" max="766" width="30.5703125" style="2" customWidth="1"/>
    <col min="767" max="767" width="33.85546875" style="2" customWidth="1"/>
    <col min="768" max="768" width="5.140625" style="2" customWidth="1"/>
    <col min="769" max="770" width="17.5703125" style="2" customWidth="1"/>
    <col min="771" max="1014" width="9.140625" style="2"/>
    <col min="1015" max="1015" width="3.7109375" style="2" customWidth="1"/>
    <col min="1016" max="1016" width="96.85546875" style="2" customWidth="1"/>
    <col min="1017" max="1017" width="30.85546875" style="2" customWidth="1"/>
    <col min="1018" max="1018" width="12.5703125" style="2" customWidth="1"/>
    <col min="1019" max="1019" width="5.140625" style="2" customWidth="1"/>
    <col min="1020" max="1020" width="9.140625" style="2"/>
    <col min="1021" max="1021" width="4.85546875" style="2" customWidth="1"/>
    <col min="1022" max="1022" width="30.5703125" style="2" customWidth="1"/>
    <col min="1023" max="1023" width="33.85546875" style="2" customWidth="1"/>
    <col min="1024" max="1024" width="5.140625" style="2" customWidth="1"/>
    <col min="1025" max="1026" width="17.5703125" style="2" customWidth="1"/>
    <col min="1027" max="1270" width="9.140625" style="2"/>
    <col min="1271" max="1271" width="3.7109375" style="2" customWidth="1"/>
    <col min="1272" max="1272" width="96.85546875" style="2" customWidth="1"/>
    <col min="1273" max="1273" width="30.85546875" style="2" customWidth="1"/>
    <col min="1274" max="1274" width="12.5703125" style="2" customWidth="1"/>
    <col min="1275" max="1275" width="5.140625" style="2" customWidth="1"/>
    <col min="1276" max="1276" width="9.140625" style="2"/>
    <col min="1277" max="1277" width="4.85546875" style="2" customWidth="1"/>
    <col min="1278" max="1278" width="30.5703125" style="2" customWidth="1"/>
    <col min="1279" max="1279" width="33.85546875" style="2" customWidth="1"/>
    <col min="1280" max="1280" width="5.140625" style="2" customWidth="1"/>
    <col min="1281" max="1282" width="17.5703125" style="2" customWidth="1"/>
    <col min="1283" max="1526" width="9.140625" style="2"/>
    <col min="1527" max="1527" width="3.7109375" style="2" customWidth="1"/>
    <col min="1528" max="1528" width="96.85546875" style="2" customWidth="1"/>
    <col min="1529" max="1529" width="30.85546875" style="2" customWidth="1"/>
    <col min="1530" max="1530" width="12.5703125" style="2" customWidth="1"/>
    <col min="1531" max="1531" width="5.140625" style="2" customWidth="1"/>
    <col min="1532" max="1532" width="9.140625" style="2"/>
    <col min="1533" max="1533" width="4.85546875" style="2" customWidth="1"/>
    <col min="1534" max="1534" width="30.5703125" style="2" customWidth="1"/>
    <col min="1535" max="1535" width="33.85546875" style="2" customWidth="1"/>
    <col min="1536" max="1536" width="5.140625" style="2" customWidth="1"/>
    <col min="1537" max="1538" width="17.5703125" style="2" customWidth="1"/>
    <col min="1539" max="1782" width="9.140625" style="2"/>
    <col min="1783" max="1783" width="3.7109375" style="2" customWidth="1"/>
    <col min="1784" max="1784" width="96.85546875" style="2" customWidth="1"/>
    <col min="1785" max="1785" width="30.85546875" style="2" customWidth="1"/>
    <col min="1786" max="1786" width="12.5703125" style="2" customWidth="1"/>
    <col min="1787" max="1787" width="5.140625" style="2" customWidth="1"/>
    <col min="1788" max="1788" width="9.140625" style="2"/>
    <col min="1789" max="1789" width="4.85546875" style="2" customWidth="1"/>
    <col min="1790" max="1790" width="30.5703125" style="2" customWidth="1"/>
    <col min="1791" max="1791" width="33.85546875" style="2" customWidth="1"/>
    <col min="1792" max="1792" width="5.140625" style="2" customWidth="1"/>
    <col min="1793" max="1794" width="17.5703125" style="2" customWidth="1"/>
    <col min="1795" max="2038" width="9.140625" style="2"/>
    <col min="2039" max="2039" width="3.7109375" style="2" customWidth="1"/>
    <col min="2040" max="2040" width="96.85546875" style="2" customWidth="1"/>
    <col min="2041" max="2041" width="30.85546875" style="2" customWidth="1"/>
    <col min="2042" max="2042" width="12.5703125" style="2" customWidth="1"/>
    <col min="2043" max="2043" width="5.140625" style="2" customWidth="1"/>
    <col min="2044" max="2044" width="9.140625" style="2"/>
    <col min="2045" max="2045" width="4.85546875" style="2" customWidth="1"/>
    <col min="2046" max="2046" width="30.5703125" style="2" customWidth="1"/>
    <col min="2047" max="2047" width="33.85546875" style="2" customWidth="1"/>
    <col min="2048" max="2048" width="5.140625" style="2" customWidth="1"/>
    <col min="2049" max="2050" width="17.5703125" style="2" customWidth="1"/>
    <col min="2051" max="2294" width="9.140625" style="2"/>
    <col min="2295" max="2295" width="3.7109375" style="2" customWidth="1"/>
    <col min="2296" max="2296" width="96.85546875" style="2" customWidth="1"/>
    <col min="2297" max="2297" width="30.85546875" style="2" customWidth="1"/>
    <col min="2298" max="2298" width="12.5703125" style="2" customWidth="1"/>
    <col min="2299" max="2299" width="5.140625" style="2" customWidth="1"/>
    <col min="2300" max="2300" width="9.140625" style="2"/>
    <col min="2301" max="2301" width="4.85546875" style="2" customWidth="1"/>
    <col min="2302" max="2302" width="30.5703125" style="2" customWidth="1"/>
    <col min="2303" max="2303" width="33.85546875" style="2" customWidth="1"/>
    <col min="2304" max="2304" width="5.140625" style="2" customWidth="1"/>
    <col min="2305" max="2306" width="17.5703125" style="2" customWidth="1"/>
    <col min="2307" max="2550" width="9.140625" style="2"/>
    <col min="2551" max="2551" width="3.7109375" style="2" customWidth="1"/>
    <col min="2552" max="2552" width="96.85546875" style="2" customWidth="1"/>
    <col min="2553" max="2553" width="30.85546875" style="2" customWidth="1"/>
    <col min="2554" max="2554" width="12.5703125" style="2" customWidth="1"/>
    <col min="2555" max="2555" width="5.140625" style="2" customWidth="1"/>
    <col min="2556" max="2556" width="9.140625" style="2"/>
    <col min="2557" max="2557" width="4.85546875" style="2" customWidth="1"/>
    <col min="2558" max="2558" width="30.5703125" style="2" customWidth="1"/>
    <col min="2559" max="2559" width="33.85546875" style="2" customWidth="1"/>
    <col min="2560" max="2560" width="5.140625" style="2" customWidth="1"/>
    <col min="2561" max="2562" width="17.5703125" style="2" customWidth="1"/>
    <col min="2563" max="2806" width="9.140625" style="2"/>
    <col min="2807" max="2807" width="3.7109375" style="2" customWidth="1"/>
    <col min="2808" max="2808" width="96.85546875" style="2" customWidth="1"/>
    <col min="2809" max="2809" width="30.85546875" style="2" customWidth="1"/>
    <col min="2810" max="2810" width="12.5703125" style="2" customWidth="1"/>
    <col min="2811" max="2811" width="5.140625" style="2" customWidth="1"/>
    <col min="2812" max="2812" width="9.140625" style="2"/>
    <col min="2813" max="2813" width="4.85546875" style="2" customWidth="1"/>
    <col min="2814" max="2814" width="30.5703125" style="2" customWidth="1"/>
    <col min="2815" max="2815" width="33.85546875" style="2" customWidth="1"/>
    <col min="2816" max="2816" width="5.140625" style="2" customWidth="1"/>
    <col min="2817" max="2818" width="17.5703125" style="2" customWidth="1"/>
    <col min="2819" max="3062" width="9.140625" style="2"/>
    <col min="3063" max="3063" width="3.7109375" style="2" customWidth="1"/>
    <col min="3064" max="3064" width="96.85546875" style="2" customWidth="1"/>
    <col min="3065" max="3065" width="30.85546875" style="2" customWidth="1"/>
    <col min="3066" max="3066" width="12.5703125" style="2" customWidth="1"/>
    <col min="3067" max="3067" width="5.140625" style="2" customWidth="1"/>
    <col min="3068" max="3068" width="9.140625" style="2"/>
    <col min="3069" max="3069" width="4.85546875" style="2" customWidth="1"/>
    <col min="3070" max="3070" width="30.5703125" style="2" customWidth="1"/>
    <col min="3071" max="3071" width="33.85546875" style="2" customWidth="1"/>
    <col min="3072" max="3072" width="5.140625" style="2" customWidth="1"/>
    <col min="3073" max="3074" width="17.5703125" style="2" customWidth="1"/>
    <col min="3075" max="3318" width="9.140625" style="2"/>
    <col min="3319" max="3319" width="3.7109375" style="2" customWidth="1"/>
    <col min="3320" max="3320" width="96.85546875" style="2" customWidth="1"/>
    <col min="3321" max="3321" width="30.85546875" style="2" customWidth="1"/>
    <col min="3322" max="3322" width="12.5703125" style="2" customWidth="1"/>
    <col min="3323" max="3323" width="5.140625" style="2" customWidth="1"/>
    <col min="3324" max="3324" width="9.140625" style="2"/>
    <col min="3325" max="3325" width="4.85546875" style="2" customWidth="1"/>
    <col min="3326" max="3326" width="30.5703125" style="2" customWidth="1"/>
    <col min="3327" max="3327" width="33.85546875" style="2" customWidth="1"/>
    <col min="3328" max="3328" width="5.140625" style="2" customWidth="1"/>
    <col min="3329" max="3330" width="17.5703125" style="2" customWidth="1"/>
    <col min="3331" max="3574" width="9.140625" style="2"/>
    <col min="3575" max="3575" width="3.7109375" style="2" customWidth="1"/>
    <col min="3576" max="3576" width="96.85546875" style="2" customWidth="1"/>
    <col min="3577" max="3577" width="30.85546875" style="2" customWidth="1"/>
    <col min="3578" max="3578" width="12.5703125" style="2" customWidth="1"/>
    <col min="3579" max="3579" width="5.140625" style="2" customWidth="1"/>
    <col min="3580" max="3580" width="9.140625" style="2"/>
    <col min="3581" max="3581" width="4.85546875" style="2" customWidth="1"/>
    <col min="3582" max="3582" width="30.5703125" style="2" customWidth="1"/>
    <col min="3583" max="3583" width="33.85546875" style="2" customWidth="1"/>
    <col min="3584" max="3584" width="5.140625" style="2" customWidth="1"/>
    <col min="3585" max="3586" width="17.5703125" style="2" customWidth="1"/>
    <col min="3587" max="3830" width="9.140625" style="2"/>
    <col min="3831" max="3831" width="3.7109375" style="2" customWidth="1"/>
    <col min="3832" max="3832" width="96.85546875" style="2" customWidth="1"/>
    <col min="3833" max="3833" width="30.85546875" style="2" customWidth="1"/>
    <col min="3834" max="3834" width="12.5703125" style="2" customWidth="1"/>
    <col min="3835" max="3835" width="5.140625" style="2" customWidth="1"/>
    <col min="3836" max="3836" width="9.140625" style="2"/>
    <col min="3837" max="3837" width="4.85546875" style="2" customWidth="1"/>
    <col min="3838" max="3838" width="30.5703125" style="2" customWidth="1"/>
    <col min="3839" max="3839" width="33.85546875" style="2" customWidth="1"/>
    <col min="3840" max="3840" width="5.140625" style="2" customWidth="1"/>
    <col min="3841" max="3842" width="17.5703125" style="2" customWidth="1"/>
    <col min="3843" max="4086" width="9.140625" style="2"/>
    <col min="4087" max="4087" width="3.7109375" style="2" customWidth="1"/>
    <col min="4088" max="4088" width="96.85546875" style="2" customWidth="1"/>
    <col min="4089" max="4089" width="30.85546875" style="2" customWidth="1"/>
    <col min="4090" max="4090" width="12.5703125" style="2" customWidth="1"/>
    <col min="4091" max="4091" width="5.140625" style="2" customWidth="1"/>
    <col min="4092" max="4092" width="9.140625" style="2"/>
    <col min="4093" max="4093" width="4.85546875" style="2" customWidth="1"/>
    <col min="4094" max="4094" width="30.5703125" style="2" customWidth="1"/>
    <col min="4095" max="4095" width="33.85546875" style="2" customWidth="1"/>
    <col min="4096" max="4096" width="5.140625" style="2" customWidth="1"/>
    <col min="4097" max="4098" width="17.5703125" style="2" customWidth="1"/>
    <col min="4099" max="4342" width="9.140625" style="2"/>
    <col min="4343" max="4343" width="3.7109375" style="2" customWidth="1"/>
    <col min="4344" max="4344" width="96.85546875" style="2" customWidth="1"/>
    <col min="4345" max="4345" width="30.85546875" style="2" customWidth="1"/>
    <col min="4346" max="4346" width="12.5703125" style="2" customWidth="1"/>
    <col min="4347" max="4347" width="5.140625" style="2" customWidth="1"/>
    <col min="4348" max="4348" width="9.140625" style="2"/>
    <col min="4349" max="4349" width="4.85546875" style="2" customWidth="1"/>
    <col min="4350" max="4350" width="30.5703125" style="2" customWidth="1"/>
    <col min="4351" max="4351" width="33.85546875" style="2" customWidth="1"/>
    <col min="4352" max="4352" width="5.140625" style="2" customWidth="1"/>
    <col min="4353" max="4354" width="17.5703125" style="2" customWidth="1"/>
    <col min="4355" max="4598" width="9.140625" style="2"/>
    <col min="4599" max="4599" width="3.7109375" style="2" customWidth="1"/>
    <col min="4600" max="4600" width="96.85546875" style="2" customWidth="1"/>
    <col min="4601" max="4601" width="30.85546875" style="2" customWidth="1"/>
    <col min="4602" max="4602" width="12.5703125" style="2" customWidth="1"/>
    <col min="4603" max="4603" width="5.140625" style="2" customWidth="1"/>
    <col min="4604" max="4604" width="9.140625" style="2"/>
    <col min="4605" max="4605" width="4.85546875" style="2" customWidth="1"/>
    <col min="4606" max="4606" width="30.5703125" style="2" customWidth="1"/>
    <col min="4607" max="4607" width="33.85546875" style="2" customWidth="1"/>
    <col min="4608" max="4608" width="5.140625" style="2" customWidth="1"/>
    <col min="4609" max="4610" width="17.5703125" style="2" customWidth="1"/>
    <col min="4611" max="4854" width="9.140625" style="2"/>
    <col min="4855" max="4855" width="3.7109375" style="2" customWidth="1"/>
    <col min="4856" max="4856" width="96.85546875" style="2" customWidth="1"/>
    <col min="4857" max="4857" width="30.85546875" style="2" customWidth="1"/>
    <col min="4858" max="4858" width="12.5703125" style="2" customWidth="1"/>
    <col min="4859" max="4859" width="5.140625" style="2" customWidth="1"/>
    <col min="4860" max="4860" width="9.140625" style="2"/>
    <col min="4861" max="4861" width="4.85546875" style="2" customWidth="1"/>
    <col min="4862" max="4862" width="30.5703125" style="2" customWidth="1"/>
    <col min="4863" max="4863" width="33.85546875" style="2" customWidth="1"/>
    <col min="4864" max="4864" width="5.140625" style="2" customWidth="1"/>
    <col min="4865" max="4866" width="17.5703125" style="2" customWidth="1"/>
    <col min="4867" max="5110" width="9.140625" style="2"/>
    <col min="5111" max="5111" width="3.7109375" style="2" customWidth="1"/>
    <col min="5112" max="5112" width="96.85546875" style="2" customWidth="1"/>
    <col min="5113" max="5113" width="30.85546875" style="2" customWidth="1"/>
    <col min="5114" max="5114" width="12.5703125" style="2" customWidth="1"/>
    <col min="5115" max="5115" width="5.140625" style="2" customWidth="1"/>
    <col min="5116" max="5116" width="9.140625" style="2"/>
    <col min="5117" max="5117" width="4.85546875" style="2" customWidth="1"/>
    <col min="5118" max="5118" width="30.5703125" style="2" customWidth="1"/>
    <col min="5119" max="5119" width="33.85546875" style="2" customWidth="1"/>
    <col min="5120" max="5120" width="5.140625" style="2" customWidth="1"/>
    <col min="5121" max="5122" width="17.5703125" style="2" customWidth="1"/>
    <col min="5123" max="5366" width="9.140625" style="2"/>
    <col min="5367" max="5367" width="3.7109375" style="2" customWidth="1"/>
    <col min="5368" max="5368" width="96.85546875" style="2" customWidth="1"/>
    <col min="5369" max="5369" width="30.85546875" style="2" customWidth="1"/>
    <col min="5370" max="5370" width="12.5703125" style="2" customWidth="1"/>
    <col min="5371" max="5371" width="5.140625" style="2" customWidth="1"/>
    <col min="5372" max="5372" width="9.140625" style="2"/>
    <col min="5373" max="5373" width="4.85546875" style="2" customWidth="1"/>
    <col min="5374" max="5374" width="30.5703125" style="2" customWidth="1"/>
    <col min="5375" max="5375" width="33.85546875" style="2" customWidth="1"/>
    <col min="5376" max="5376" width="5.140625" style="2" customWidth="1"/>
    <col min="5377" max="5378" width="17.5703125" style="2" customWidth="1"/>
    <col min="5379" max="5622" width="9.140625" style="2"/>
    <col min="5623" max="5623" width="3.7109375" style="2" customWidth="1"/>
    <col min="5624" max="5624" width="96.85546875" style="2" customWidth="1"/>
    <col min="5625" max="5625" width="30.85546875" style="2" customWidth="1"/>
    <col min="5626" max="5626" width="12.5703125" style="2" customWidth="1"/>
    <col min="5627" max="5627" width="5.140625" style="2" customWidth="1"/>
    <col min="5628" max="5628" width="9.140625" style="2"/>
    <col min="5629" max="5629" width="4.85546875" style="2" customWidth="1"/>
    <col min="5630" max="5630" width="30.5703125" style="2" customWidth="1"/>
    <col min="5631" max="5631" width="33.85546875" style="2" customWidth="1"/>
    <col min="5632" max="5632" width="5.140625" style="2" customWidth="1"/>
    <col min="5633" max="5634" width="17.5703125" style="2" customWidth="1"/>
    <col min="5635" max="5878" width="9.140625" style="2"/>
    <col min="5879" max="5879" width="3.7109375" style="2" customWidth="1"/>
    <col min="5880" max="5880" width="96.85546875" style="2" customWidth="1"/>
    <col min="5881" max="5881" width="30.85546875" style="2" customWidth="1"/>
    <col min="5882" max="5882" width="12.5703125" style="2" customWidth="1"/>
    <col min="5883" max="5883" width="5.140625" style="2" customWidth="1"/>
    <col min="5884" max="5884" width="9.140625" style="2"/>
    <col min="5885" max="5885" width="4.85546875" style="2" customWidth="1"/>
    <col min="5886" max="5886" width="30.5703125" style="2" customWidth="1"/>
    <col min="5887" max="5887" width="33.85546875" style="2" customWidth="1"/>
    <col min="5888" max="5888" width="5.140625" style="2" customWidth="1"/>
    <col min="5889" max="5890" width="17.5703125" style="2" customWidth="1"/>
    <col min="5891" max="6134" width="9.140625" style="2"/>
    <col min="6135" max="6135" width="3.7109375" style="2" customWidth="1"/>
    <col min="6136" max="6136" width="96.85546875" style="2" customWidth="1"/>
    <col min="6137" max="6137" width="30.85546875" style="2" customWidth="1"/>
    <col min="6138" max="6138" width="12.5703125" style="2" customWidth="1"/>
    <col min="6139" max="6139" width="5.140625" style="2" customWidth="1"/>
    <col min="6140" max="6140" width="9.140625" style="2"/>
    <col min="6141" max="6141" width="4.85546875" style="2" customWidth="1"/>
    <col min="6142" max="6142" width="30.5703125" style="2" customWidth="1"/>
    <col min="6143" max="6143" width="33.85546875" style="2" customWidth="1"/>
    <col min="6144" max="6144" width="5.140625" style="2" customWidth="1"/>
    <col min="6145" max="6146" width="17.5703125" style="2" customWidth="1"/>
    <col min="6147" max="6390" width="9.140625" style="2"/>
    <col min="6391" max="6391" width="3.7109375" style="2" customWidth="1"/>
    <col min="6392" max="6392" width="96.85546875" style="2" customWidth="1"/>
    <col min="6393" max="6393" width="30.85546875" style="2" customWidth="1"/>
    <col min="6394" max="6394" width="12.5703125" style="2" customWidth="1"/>
    <col min="6395" max="6395" width="5.140625" style="2" customWidth="1"/>
    <col min="6396" max="6396" width="9.140625" style="2"/>
    <col min="6397" max="6397" width="4.85546875" style="2" customWidth="1"/>
    <col min="6398" max="6398" width="30.5703125" style="2" customWidth="1"/>
    <col min="6399" max="6399" width="33.85546875" style="2" customWidth="1"/>
    <col min="6400" max="6400" width="5.140625" style="2" customWidth="1"/>
    <col min="6401" max="6402" width="17.5703125" style="2" customWidth="1"/>
    <col min="6403" max="6646" width="9.140625" style="2"/>
    <col min="6647" max="6647" width="3.7109375" style="2" customWidth="1"/>
    <col min="6648" max="6648" width="96.85546875" style="2" customWidth="1"/>
    <col min="6649" max="6649" width="30.85546875" style="2" customWidth="1"/>
    <col min="6650" max="6650" width="12.5703125" style="2" customWidth="1"/>
    <col min="6651" max="6651" width="5.140625" style="2" customWidth="1"/>
    <col min="6652" max="6652" width="9.140625" style="2"/>
    <col min="6653" max="6653" width="4.85546875" style="2" customWidth="1"/>
    <col min="6654" max="6654" width="30.5703125" style="2" customWidth="1"/>
    <col min="6655" max="6655" width="33.85546875" style="2" customWidth="1"/>
    <col min="6656" max="6656" width="5.140625" style="2" customWidth="1"/>
    <col min="6657" max="6658" width="17.5703125" style="2" customWidth="1"/>
    <col min="6659" max="6902" width="9.140625" style="2"/>
    <col min="6903" max="6903" width="3.7109375" style="2" customWidth="1"/>
    <col min="6904" max="6904" width="96.85546875" style="2" customWidth="1"/>
    <col min="6905" max="6905" width="30.85546875" style="2" customWidth="1"/>
    <col min="6906" max="6906" width="12.5703125" style="2" customWidth="1"/>
    <col min="6907" max="6907" width="5.140625" style="2" customWidth="1"/>
    <col min="6908" max="6908" width="9.140625" style="2"/>
    <col min="6909" max="6909" width="4.85546875" style="2" customWidth="1"/>
    <col min="6910" max="6910" width="30.5703125" style="2" customWidth="1"/>
    <col min="6911" max="6911" width="33.85546875" style="2" customWidth="1"/>
    <col min="6912" max="6912" width="5.140625" style="2" customWidth="1"/>
    <col min="6913" max="6914" width="17.5703125" style="2" customWidth="1"/>
    <col min="6915" max="7158" width="9.140625" style="2"/>
    <col min="7159" max="7159" width="3.7109375" style="2" customWidth="1"/>
    <col min="7160" max="7160" width="96.85546875" style="2" customWidth="1"/>
    <col min="7161" max="7161" width="30.85546875" style="2" customWidth="1"/>
    <col min="7162" max="7162" width="12.5703125" style="2" customWidth="1"/>
    <col min="7163" max="7163" width="5.140625" style="2" customWidth="1"/>
    <col min="7164" max="7164" width="9.140625" style="2"/>
    <col min="7165" max="7165" width="4.85546875" style="2" customWidth="1"/>
    <col min="7166" max="7166" width="30.5703125" style="2" customWidth="1"/>
    <col min="7167" max="7167" width="33.85546875" style="2" customWidth="1"/>
    <col min="7168" max="7168" width="5.140625" style="2" customWidth="1"/>
    <col min="7169" max="7170" width="17.5703125" style="2" customWidth="1"/>
    <col min="7171" max="7414" width="9.140625" style="2"/>
    <col min="7415" max="7415" width="3.7109375" style="2" customWidth="1"/>
    <col min="7416" max="7416" width="96.85546875" style="2" customWidth="1"/>
    <col min="7417" max="7417" width="30.85546875" style="2" customWidth="1"/>
    <col min="7418" max="7418" width="12.5703125" style="2" customWidth="1"/>
    <col min="7419" max="7419" width="5.140625" style="2" customWidth="1"/>
    <col min="7420" max="7420" width="9.140625" style="2"/>
    <col min="7421" max="7421" width="4.85546875" style="2" customWidth="1"/>
    <col min="7422" max="7422" width="30.5703125" style="2" customWidth="1"/>
    <col min="7423" max="7423" width="33.85546875" style="2" customWidth="1"/>
    <col min="7424" max="7424" width="5.140625" style="2" customWidth="1"/>
    <col min="7425" max="7426" width="17.5703125" style="2" customWidth="1"/>
    <col min="7427" max="7670" width="9.140625" style="2"/>
    <col min="7671" max="7671" width="3.7109375" style="2" customWidth="1"/>
    <col min="7672" max="7672" width="96.85546875" style="2" customWidth="1"/>
    <col min="7673" max="7673" width="30.85546875" style="2" customWidth="1"/>
    <col min="7674" max="7674" width="12.5703125" style="2" customWidth="1"/>
    <col min="7675" max="7675" width="5.140625" style="2" customWidth="1"/>
    <col min="7676" max="7676" width="9.140625" style="2"/>
    <col min="7677" max="7677" width="4.85546875" style="2" customWidth="1"/>
    <col min="7678" max="7678" width="30.5703125" style="2" customWidth="1"/>
    <col min="7679" max="7679" width="33.85546875" style="2" customWidth="1"/>
    <col min="7680" max="7680" width="5.140625" style="2" customWidth="1"/>
    <col min="7681" max="7682" width="17.5703125" style="2" customWidth="1"/>
    <col min="7683" max="7926" width="9.140625" style="2"/>
    <col min="7927" max="7927" width="3.7109375" style="2" customWidth="1"/>
    <col min="7928" max="7928" width="96.85546875" style="2" customWidth="1"/>
    <col min="7929" max="7929" width="30.85546875" style="2" customWidth="1"/>
    <col min="7930" max="7930" width="12.5703125" style="2" customWidth="1"/>
    <col min="7931" max="7931" width="5.140625" style="2" customWidth="1"/>
    <col min="7932" max="7932" width="9.140625" style="2"/>
    <col min="7933" max="7933" width="4.85546875" style="2" customWidth="1"/>
    <col min="7934" max="7934" width="30.5703125" style="2" customWidth="1"/>
    <col min="7935" max="7935" width="33.85546875" style="2" customWidth="1"/>
    <col min="7936" max="7936" width="5.140625" style="2" customWidth="1"/>
    <col min="7937" max="7938" width="17.5703125" style="2" customWidth="1"/>
    <col min="7939" max="8182" width="9.140625" style="2"/>
    <col min="8183" max="8183" width="3.7109375" style="2" customWidth="1"/>
    <col min="8184" max="8184" width="96.85546875" style="2" customWidth="1"/>
    <col min="8185" max="8185" width="30.85546875" style="2" customWidth="1"/>
    <col min="8186" max="8186" width="12.5703125" style="2" customWidth="1"/>
    <col min="8187" max="8187" width="5.140625" style="2" customWidth="1"/>
    <col min="8188" max="8188" width="9.140625" style="2"/>
    <col min="8189" max="8189" width="4.85546875" style="2" customWidth="1"/>
    <col min="8190" max="8190" width="30.5703125" style="2" customWidth="1"/>
    <col min="8191" max="8191" width="33.85546875" style="2" customWidth="1"/>
    <col min="8192" max="8192" width="5.140625" style="2" customWidth="1"/>
    <col min="8193" max="8194" width="17.5703125" style="2" customWidth="1"/>
    <col min="8195" max="8438" width="9.140625" style="2"/>
    <col min="8439" max="8439" width="3.7109375" style="2" customWidth="1"/>
    <col min="8440" max="8440" width="96.85546875" style="2" customWidth="1"/>
    <col min="8441" max="8441" width="30.85546875" style="2" customWidth="1"/>
    <col min="8442" max="8442" width="12.5703125" style="2" customWidth="1"/>
    <col min="8443" max="8443" width="5.140625" style="2" customWidth="1"/>
    <col min="8444" max="8444" width="9.140625" style="2"/>
    <col min="8445" max="8445" width="4.85546875" style="2" customWidth="1"/>
    <col min="8446" max="8446" width="30.5703125" style="2" customWidth="1"/>
    <col min="8447" max="8447" width="33.85546875" style="2" customWidth="1"/>
    <col min="8448" max="8448" width="5.140625" style="2" customWidth="1"/>
    <col min="8449" max="8450" width="17.5703125" style="2" customWidth="1"/>
    <col min="8451" max="8694" width="9.140625" style="2"/>
    <col min="8695" max="8695" width="3.7109375" style="2" customWidth="1"/>
    <col min="8696" max="8696" width="96.85546875" style="2" customWidth="1"/>
    <col min="8697" max="8697" width="30.85546875" style="2" customWidth="1"/>
    <col min="8698" max="8698" width="12.5703125" style="2" customWidth="1"/>
    <col min="8699" max="8699" width="5.140625" style="2" customWidth="1"/>
    <col min="8700" max="8700" width="9.140625" style="2"/>
    <col min="8701" max="8701" width="4.85546875" style="2" customWidth="1"/>
    <col min="8702" max="8702" width="30.5703125" style="2" customWidth="1"/>
    <col min="8703" max="8703" width="33.85546875" style="2" customWidth="1"/>
    <col min="8704" max="8704" width="5.140625" style="2" customWidth="1"/>
    <col min="8705" max="8706" width="17.5703125" style="2" customWidth="1"/>
    <col min="8707" max="8950" width="9.140625" style="2"/>
    <col min="8951" max="8951" width="3.7109375" style="2" customWidth="1"/>
    <col min="8952" max="8952" width="96.85546875" style="2" customWidth="1"/>
    <col min="8953" max="8953" width="30.85546875" style="2" customWidth="1"/>
    <col min="8954" max="8954" width="12.5703125" style="2" customWidth="1"/>
    <col min="8955" max="8955" width="5.140625" style="2" customWidth="1"/>
    <col min="8956" max="8956" width="9.140625" style="2"/>
    <col min="8957" max="8957" width="4.85546875" style="2" customWidth="1"/>
    <col min="8958" max="8958" width="30.5703125" style="2" customWidth="1"/>
    <col min="8959" max="8959" width="33.85546875" style="2" customWidth="1"/>
    <col min="8960" max="8960" width="5.140625" style="2" customWidth="1"/>
    <col min="8961" max="8962" width="17.5703125" style="2" customWidth="1"/>
    <col min="8963" max="9206" width="9.140625" style="2"/>
    <col min="9207" max="9207" width="3.7109375" style="2" customWidth="1"/>
    <col min="9208" max="9208" width="96.85546875" style="2" customWidth="1"/>
    <col min="9209" max="9209" width="30.85546875" style="2" customWidth="1"/>
    <col min="9210" max="9210" width="12.5703125" style="2" customWidth="1"/>
    <col min="9211" max="9211" width="5.140625" style="2" customWidth="1"/>
    <col min="9212" max="9212" width="9.140625" style="2"/>
    <col min="9213" max="9213" width="4.85546875" style="2" customWidth="1"/>
    <col min="9214" max="9214" width="30.5703125" style="2" customWidth="1"/>
    <col min="9215" max="9215" width="33.85546875" style="2" customWidth="1"/>
    <col min="9216" max="9216" width="5.140625" style="2" customWidth="1"/>
    <col min="9217" max="9218" width="17.5703125" style="2" customWidth="1"/>
    <col min="9219" max="9462" width="9.140625" style="2"/>
    <col min="9463" max="9463" width="3.7109375" style="2" customWidth="1"/>
    <col min="9464" max="9464" width="96.85546875" style="2" customWidth="1"/>
    <col min="9465" max="9465" width="30.85546875" style="2" customWidth="1"/>
    <col min="9466" max="9466" width="12.5703125" style="2" customWidth="1"/>
    <col min="9467" max="9467" width="5.140625" style="2" customWidth="1"/>
    <col min="9468" max="9468" width="9.140625" style="2"/>
    <col min="9469" max="9469" width="4.85546875" style="2" customWidth="1"/>
    <col min="9470" max="9470" width="30.5703125" style="2" customWidth="1"/>
    <col min="9471" max="9471" width="33.85546875" style="2" customWidth="1"/>
    <col min="9472" max="9472" width="5.140625" style="2" customWidth="1"/>
    <col min="9473" max="9474" width="17.5703125" style="2" customWidth="1"/>
    <col min="9475" max="9718" width="9.140625" style="2"/>
    <col min="9719" max="9719" width="3.7109375" style="2" customWidth="1"/>
    <col min="9720" max="9720" width="96.85546875" style="2" customWidth="1"/>
    <col min="9721" max="9721" width="30.85546875" style="2" customWidth="1"/>
    <col min="9722" max="9722" width="12.5703125" style="2" customWidth="1"/>
    <col min="9723" max="9723" width="5.140625" style="2" customWidth="1"/>
    <col min="9724" max="9724" width="9.140625" style="2"/>
    <col min="9725" max="9725" width="4.85546875" style="2" customWidth="1"/>
    <col min="9726" max="9726" width="30.5703125" style="2" customWidth="1"/>
    <col min="9727" max="9727" width="33.85546875" style="2" customWidth="1"/>
    <col min="9728" max="9728" width="5.140625" style="2" customWidth="1"/>
    <col min="9729" max="9730" width="17.5703125" style="2" customWidth="1"/>
    <col min="9731" max="9974" width="9.140625" style="2"/>
    <col min="9975" max="9975" width="3.7109375" style="2" customWidth="1"/>
    <col min="9976" max="9976" width="96.85546875" style="2" customWidth="1"/>
    <col min="9977" max="9977" width="30.85546875" style="2" customWidth="1"/>
    <col min="9978" max="9978" width="12.5703125" style="2" customWidth="1"/>
    <col min="9979" max="9979" width="5.140625" style="2" customWidth="1"/>
    <col min="9980" max="9980" width="9.140625" style="2"/>
    <col min="9981" max="9981" width="4.85546875" style="2" customWidth="1"/>
    <col min="9982" max="9982" width="30.5703125" style="2" customWidth="1"/>
    <col min="9983" max="9983" width="33.85546875" style="2" customWidth="1"/>
    <col min="9984" max="9984" width="5.140625" style="2" customWidth="1"/>
    <col min="9985" max="9986" width="17.5703125" style="2" customWidth="1"/>
    <col min="9987" max="10230" width="9.140625" style="2"/>
    <col min="10231" max="10231" width="3.7109375" style="2" customWidth="1"/>
    <col min="10232" max="10232" width="96.85546875" style="2" customWidth="1"/>
    <col min="10233" max="10233" width="30.85546875" style="2" customWidth="1"/>
    <col min="10234" max="10234" width="12.5703125" style="2" customWidth="1"/>
    <col min="10235" max="10235" width="5.140625" style="2" customWidth="1"/>
    <col min="10236" max="10236" width="9.140625" style="2"/>
    <col min="10237" max="10237" width="4.85546875" style="2" customWidth="1"/>
    <col min="10238" max="10238" width="30.5703125" style="2" customWidth="1"/>
    <col min="10239" max="10239" width="33.85546875" style="2" customWidth="1"/>
    <col min="10240" max="10240" width="5.140625" style="2" customWidth="1"/>
    <col min="10241" max="10242" width="17.5703125" style="2" customWidth="1"/>
    <col min="10243" max="10486" width="9.140625" style="2"/>
    <col min="10487" max="10487" width="3.7109375" style="2" customWidth="1"/>
    <col min="10488" max="10488" width="96.85546875" style="2" customWidth="1"/>
    <col min="10489" max="10489" width="30.85546875" style="2" customWidth="1"/>
    <col min="10490" max="10490" width="12.5703125" style="2" customWidth="1"/>
    <col min="10491" max="10491" width="5.140625" style="2" customWidth="1"/>
    <col min="10492" max="10492" width="9.140625" style="2"/>
    <col min="10493" max="10493" width="4.85546875" style="2" customWidth="1"/>
    <col min="10494" max="10494" width="30.5703125" style="2" customWidth="1"/>
    <col min="10495" max="10495" width="33.85546875" style="2" customWidth="1"/>
    <col min="10496" max="10496" width="5.140625" style="2" customWidth="1"/>
    <col min="10497" max="10498" width="17.5703125" style="2" customWidth="1"/>
    <col min="10499" max="10742" width="9.140625" style="2"/>
    <col min="10743" max="10743" width="3.7109375" style="2" customWidth="1"/>
    <col min="10744" max="10744" width="96.85546875" style="2" customWidth="1"/>
    <col min="10745" max="10745" width="30.85546875" style="2" customWidth="1"/>
    <col min="10746" max="10746" width="12.5703125" style="2" customWidth="1"/>
    <col min="10747" max="10747" width="5.140625" style="2" customWidth="1"/>
    <col min="10748" max="10748" width="9.140625" style="2"/>
    <col min="10749" max="10749" width="4.85546875" style="2" customWidth="1"/>
    <col min="10750" max="10750" width="30.5703125" style="2" customWidth="1"/>
    <col min="10751" max="10751" width="33.85546875" style="2" customWidth="1"/>
    <col min="10752" max="10752" width="5.140625" style="2" customWidth="1"/>
    <col min="10753" max="10754" width="17.5703125" style="2" customWidth="1"/>
    <col min="10755" max="10998" width="9.140625" style="2"/>
    <col min="10999" max="10999" width="3.7109375" style="2" customWidth="1"/>
    <col min="11000" max="11000" width="96.85546875" style="2" customWidth="1"/>
    <col min="11001" max="11001" width="30.85546875" style="2" customWidth="1"/>
    <col min="11002" max="11002" width="12.5703125" style="2" customWidth="1"/>
    <col min="11003" max="11003" width="5.140625" style="2" customWidth="1"/>
    <col min="11004" max="11004" width="9.140625" style="2"/>
    <col min="11005" max="11005" width="4.85546875" style="2" customWidth="1"/>
    <col min="11006" max="11006" width="30.5703125" style="2" customWidth="1"/>
    <col min="11007" max="11007" width="33.85546875" style="2" customWidth="1"/>
    <col min="11008" max="11008" width="5.140625" style="2" customWidth="1"/>
    <col min="11009" max="11010" width="17.5703125" style="2" customWidth="1"/>
    <col min="11011" max="11254" width="9.140625" style="2"/>
    <col min="11255" max="11255" width="3.7109375" style="2" customWidth="1"/>
    <col min="11256" max="11256" width="96.85546875" style="2" customWidth="1"/>
    <col min="11257" max="11257" width="30.85546875" style="2" customWidth="1"/>
    <col min="11258" max="11258" width="12.5703125" style="2" customWidth="1"/>
    <col min="11259" max="11259" width="5.140625" style="2" customWidth="1"/>
    <col min="11260" max="11260" width="9.140625" style="2"/>
    <col min="11261" max="11261" width="4.85546875" style="2" customWidth="1"/>
    <col min="11262" max="11262" width="30.5703125" style="2" customWidth="1"/>
    <col min="11263" max="11263" width="33.85546875" style="2" customWidth="1"/>
    <col min="11264" max="11264" width="5.140625" style="2" customWidth="1"/>
    <col min="11265" max="11266" width="17.5703125" style="2" customWidth="1"/>
    <col min="11267" max="11510" width="9.140625" style="2"/>
    <col min="11511" max="11511" width="3.7109375" style="2" customWidth="1"/>
    <col min="11512" max="11512" width="96.85546875" style="2" customWidth="1"/>
    <col min="11513" max="11513" width="30.85546875" style="2" customWidth="1"/>
    <col min="11514" max="11514" width="12.5703125" style="2" customWidth="1"/>
    <col min="11515" max="11515" width="5.140625" style="2" customWidth="1"/>
    <col min="11516" max="11516" width="9.140625" style="2"/>
    <col min="11517" max="11517" width="4.85546875" style="2" customWidth="1"/>
    <col min="11518" max="11518" width="30.5703125" style="2" customWidth="1"/>
    <col min="11519" max="11519" width="33.85546875" style="2" customWidth="1"/>
    <col min="11520" max="11520" width="5.140625" style="2" customWidth="1"/>
    <col min="11521" max="11522" width="17.5703125" style="2" customWidth="1"/>
    <col min="11523" max="11766" width="9.140625" style="2"/>
    <col min="11767" max="11767" width="3.7109375" style="2" customWidth="1"/>
    <col min="11768" max="11768" width="96.85546875" style="2" customWidth="1"/>
    <col min="11769" max="11769" width="30.85546875" style="2" customWidth="1"/>
    <col min="11770" max="11770" width="12.5703125" style="2" customWidth="1"/>
    <col min="11771" max="11771" width="5.140625" style="2" customWidth="1"/>
    <col min="11772" max="11772" width="9.140625" style="2"/>
    <col min="11773" max="11773" width="4.85546875" style="2" customWidth="1"/>
    <col min="11774" max="11774" width="30.5703125" style="2" customWidth="1"/>
    <col min="11775" max="11775" width="33.85546875" style="2" customWidth="1"/>
    <col min="11776" max="11776" width="5.140625" style="2" customWidth="1"/>
    <col min="11777" max="11778" width="17.5703125" style="2" customWidth="1"/>
    <col min="11779" max="12022" width="9.140625" style="2"/>
    <col min="12023" max="12023" width="3.7109375" style="2" customWidth="1"/>
    <col min="12024" max="12024" width="96.85546875" style="2" customWidth="1"/>
    <col min="12025" max="12025" width="30.85546875" style="2" customWidth="1"/>
    <col min="12026" max="12026" width="12.5703125" style="2" customWidth="1"/>
    <col min="12027" max="12027" width="5.140625" style="2" customWidth="1"/>
    <col min="12028" max="12028" width="9.140625" style="2"/>
    <col min="12029" max="12029" width="4.85546875" style="2" customWidth="1"/>
    <col min="12030" max="12030" width="30.5703125" style="2" customWidth="1"/>
    <col min="12031" max="12031" width="33.85546875" style="2" customWidth="1"/>
    <col min="12032" max="12032" width="5.140625" style="2" customWidth="1"/>
    <col min="12033" max="12034" width="17.5703125" style="2" customWidth="1"/>
    <col min="12035" max="12278" width="9.140625" style="2"/>
    <col min="12279" max="12279" width="3.7109375" style="2" customWidth="1"/>
    <col min="12280" max="12280" width="96.85546875" style="2" customWidth="1"/>
    <col min="12281" max="12281" width="30.85546875" style="2" customWidth="1"/>
    <col min="12282" max="12282" width="12.5703125" style="2" customWidth="1"/>
    <col min="12283" max="12283" width="5.140625" style="2" customWidth="1"/>
    <col min="12284" max="12284" width="9.140625" style="2"/>
    <col min="12285" max="12285" width="4.85546875" style="2" customWidth="1"/>
    <col min="12286" max="12286" width="30.5703125" style="2" customWidth="1"/>
    <col min="12287" max="12287" width="33.85546875" style="2" customWidth="1"/>
    <col min="12288" max="12288" width="5.140625" style="2" customWidth="1"/>
    <col min="12289" max="12290" width="17.5703125" style="2" customWidth="1"/>
    <col min="12291" max="12534" width="9.140625" style="2"/>
    <col min="12535" max="12535" width="3.7109375" style="2" customWidth="1"/>
    <col min="12536" max="12536" width="96.85546875" style="2" customWidth="1"/>
    <col min="12537" max="12537" width="30.85546875" style="2" customWidth="1"/>
    <col min="12538" max="12538" width="12.5703125" style="2" customWidth="1"/>
    <col min="12539" max="12539" width="5.140625" style="2" customWidth="1"/>
    <col min="12540" max="12540" width="9.140625" style="2"/>
    <col min="12541" max="12541" width="4.85546875" style="2" customWidth="1"/>
    <col min="12542" max="12542" width="30.5703125" style="2" customWidth="1"/>
    <col min="12543" max="12543" width="33.85546875" style="2" customWidth="1"/>
    <col min="12544" max="12544" width="5.140625" style="2" customWidth="1"/>
    <col min="12545" max="12546" width="17.5703125" style="2" customWidth="1"/>
    <col min="12547" max="12790" width="9.140625" style="2"/>
    <col min="12791" max="12791" width="3.7109375" style="2" customWidth="1"/>
    <col min="12792" max="12792" width="96.85546875" style="2" customWidth="1"/>
    <col min="12793" max="12793" width="30.85546875" style="2" customWidth="1"/>
    <col min="12794" max="12794" width="12.5703125" style="2" customWidth="1"/>
    <col min="12795" max="12795" width="5.140625" style="2" customWidth="1"/>
    <col min="12796" max="12796" width="9.140625" style="2"/>
    <col min="12797" max="12797" width="4.85546875" style="2" customWidth="1"/>
    <col min="12798" max="12798" width="30.5703125" style="2" customWidth="1"/>
    <col min="12799" max="12799" width="33.85546875" style="2" customWidth="1"/>
    <col min="12800" max="12800" width="5.140625" style="2" customWidth="1"/>
    <col min="12801" max="12802" width="17.5703125" style="2" customWidth="1"/>
    <col min="12803" max="13046" width="9.140625" style="2"/>
    <col min="13047" max="13047" width="3.7109375" style="2" customWidth="1"/>
    <col min="13048" max="13048" width="96.85546875" style="2" customWidth="1"/>
    <col min="13049" max="13049" width="30.85546875" style="2" customWidth="1"/>
    <col min="13050" max="13050" width="12.5703125" style="2" customWidth="1"/>
    <col min="13051" max="13051" width="5.140625" style="2" customWidth="1"/>
    <col min="13052" max="13052" width="9.140625" style="2"/>
    <col min="13053" max="13053" width="4.85546875" style="2" customWidth="1"/>
    <col min="13054" max="13054" width="30.5703125" style="2" customWidth="1"/>
    <col min="13055" max="13055" width="33.85546875" style="2" customWidth="1"/>
    <col min="13056" max="13056" width="5.140625" style="2" customWidth="1"/>
    <col min="13057" max="13058" width="17.5703125" style="2" customWidth="1"/>
    <col min="13059" max="13302" width="9.140625" style="2"/>
    <col min="13303" max="13303" width="3.7109375" style="2" customWidth="1"/>
    <col min="13304" max="13304" width="96.85546875" style="2" customWidth="1"/>
    <col min="13305" max="13305" width="30.85546875" style="2" customWidth="1"/>
    <col min="13306" max="13306" width="12.5703125" style="2" customWidth="1"/>
    <col min="13307" max="13307" width="5.140625" style="2" customWidth="1"/>
    <col min="13308" max="13308" width="9.140625" style="2"/>
    <col min="13309" max="13309" width="4.85546875" style="2" customWidth="1"/>
    <col min="13310" max="13310" width="30.5703125" style="2" customWidth="1"/>
    <col min="13311" max="13311" width="33.85546875" style="2" customWidth="1"/>
    <col min="13312" max="13312" width="5.140625" style="2" customWidth="1"/>
    <col min="13313" max="13314" width="17.5703125" style="2" customWidth="1"/>
    <col min="13315" max="13558" width="9.140625" style="2"/>
    <col min="13559" max="13559" width="3.7109375" style="2" customWidth="1"/>
    <col min="13560" max="13560" width="96.85546875" style="2" customWidth="1"/>
    <col min="13561" max="13561" width="30.85546875" style="2" customWidth="1"/>
    <col min="13562" max="13562" width="12.5703125" style="2" customWidth="1"/>
    <col min="13563" max="13563" width="5.140625" style="2" customWidth="1"/>
    <col min="13564" max="13564" width="9.140625" style="2"/>
    <col min="13565" max="13565" width="4.85546875" style="2" customWidth="1"/>
    <col min="13566" max="13566" width="30.5703125" style="2" customWidth="1"/>
    <col min="13567" max="13567" width="33.85546875" style="2" customWidth="1"/>
    <col min="13568" max="13568" width="5.140625" style="2" customWidth="1"/>
    <col min="13569" max="13570" width="17.5703125" style="2" customWidth="1"/>
    <col min="13571" max="13814" width="9.140625" style="2"/>
    <col min="13815" max="13815" width="3.7109375" style="2" customWidth="1"/>
    <col min="13816" max="13816" width="96.85546875" style="2" customWidth="1"/>
    <col min="13817" max="13817" width="30.85546875" style="2" customWidth="1"/>
    <col min="13818" max="13818" width="12.5703125" style="2" customWidth="1"/>
    <col min="13819" max="13819" width="5.140625" style="2" customWidth="1"/>
    <col min="13820" max="13820" width="9.140625" style="2"/>
    <col min="13821" max="13821" width="4.85546875" style="2" customWidth="1"/>
    <col min="13822" max="13822" width="30.5703125" style="2" customWidth="1"/>
    <col min="13823" max="13823" width="33.85546875" style="2" customWidth="1"/>
    <col min="13824" max="13824" width="5.140625" style="2" customWidth="1"/>
    <col min="13825" max="13826" width="17.5703125" style="2" customWidth="1"/>
    <col min="13827" max="14070" width="9.140625" style="2"/>
    <col min="14071" max="14071" width="3.7109375" style="2" customWidth="1"/>
    <col min="14072" max="14072" width="96.85546875" style="2" customWidth="1"/>
    <col min="14073" max="14073" width="30.85546875" style="2" customWidth="1"/>
    <col min="14074" max="14074" width="12.5703125" style="2" customWidth="1"/>
    <col min="14075" max="14075" width="5.140625" style="2" customWidth="1"/>
    <col min="14076" max="14076" width="9.140625" style="2"/>
    <col min="14077" max="14077" width="4.85546875" style="2" customWidth="1"/>
    <col min="14078" max="14078" width="30.5703125" style="2" customWidth="1"/>
    <col min="14079" max="14079" width="33.85546875" style="2" customWidth="1"/>
    <col min="14080" max="14080" width="5.140625" style="2" customWidth="1"/>
    <col min="14081" max="14082" width="17.5703125" style="2" customWidth="1"/>
    <col min="14083" max="14326" width="9.140625" style="2"/>
    <col min="14327" max="14327" width="3.7109375" style="2" customWidth="1"/>
    <col min="14328" max="14328" width="96.85546875" style="2" customWidth="1"/>
    <col min="14329" max="14329" width="30.85546875" style="2" customWidth="1"/>
    <col min="14330" max="14330" width="12.5703125" style="2" customWidth="1"/>
    <col min="14331" max="14331" width="5.140625" style="2" customWidth="1"/>
    <col min="14332" max="14332" width="9.140625" style="2"/>
    <col min="14333" max="14333" width="4.85546875" style="2" customWidth="1"/>
    <col min="14334" max="14334" width="30.5703125" style="2" customWidth="1"/>
    <col min="14335" max="14335" width="33.85546875" style="2" customWidth="1"/>
    <col min="14336" max="14336" width="5.140625" style="2" customWidth="1"/>
    <col min="14337" max="14338" width="17.5703125" style="2" customWidth="1"/>
    <col min="14339" max="14582" width="9.140625" style="2"/>
    <col min="14583" max="14583" width="3.7109375" style="2" customWidth="1"/>
    <col min="14584" max="14584" width="96.85546875" style="2" customWidth="1"/>
    <col min="14585" max="14585" width="30.85546875" style="2" customWidth="1"/>
    <col min="14586" max="14586" width="12.5703125" style="2" customWidth="1"/>
    <col min="14587" max="14587" width="5.140625" style="2" customWidth="1"/>
    <col min="14588" max="14588" width="9.140625" style="2"/>
    <col min="14589" max="14589" width="4.85546875" style="2" customWidth="1"/>
    <col min="14590" max="14590" width="30.5703125" style="2" customWidth="1"/>
    <col min="14591" max="14591" width="33.85546875" style="2" customWidth="1"/>
    <col min="14592" max="14592" width="5.140625" style="2" customWidth="1"/>
    <col min="14593" max="14594" width="17.5703125" style="2" customWidth="1"/>
    <col min="14595" max="14838" width="9.140625" style="2"/>
    <col min="14839" max="14839" width="3.7109375" style="2" customWidth="1"/>
    <col min="14840" max="14840" width="96.85546875" style="2" customWidth="1"/>
    <col min="14841" max="14841" width="30.85546875" style="2" customWidth="1"/>
    <col min="14842" max="14842" width="12.5703125" style="2" customWidth="1"/>
    <col min="14843" max="14843" width="5.140625" style="2" customWidth="1"/>
    <col min="14844" max="14844" width="9.140625" style="2"/>
    <col min="14845" max="14845" width="4.85546875" style="2" customWidth="1"/>
    <col min="14846" max="14846" width="30.5703125" style="2" customWidth="1"/>
    <col min="14847" max="14847" width="33.85546875" style="2" customWidth="1"/>
    <col min="14848" max="14848" width="5.140625" style="2" customWidth="1"/>
    <col min="14849" max="14850" width="17.5703125" style="2" customWidth="1"/>
    <col min="14851" max="15094" width="9.140625" style="2"/>
    <col min="15095" max="15095" width="3.7109375" style="2" customWidth="1"/>
    <col min="15096" max="15096" width="96.85546875" style="2" customWidth="1"/>
    <col min="15097" max="15097" width="30.85546875" style="2" customWidth="1"/>
    <col min="15098" max="15098" width="12.5703125" style="2" customWidth="1"/>
    <col min="15099" max="15099" width="5.140625" style="2" customWidth="1"/>
    <col min="15100" max="15100" width="9.140625" style="2"/>
    <col min="15101" max="15101" width="4.85546875" style="2" customWidth="1"/>
    <col min="15102" max="15102" width="30.5703125" style="2" customWidth="1"/>
    <col min="15103" max="15103" width="33.85546875" style="2" customWidth="1"/>
    <col min="15104" max="15104" width="5.140625" style="2" customWidth="1"/>
    <col min="15105" max="15106" width="17.5703125" style="2" customWidth="1"/>
    <col min="15107" max="15350" width="9.140625" style="2"/>
    <col min="15351" max="15351" width="3.7109375" style="2" customWidth="1"/>
    <col min="15352" max="15352" width="96.85546875" style="2" customWidth="1"/>
    <col min="15353" max="15353" width="30.85546875" style="2" customWidth="1"/>
    <col min="15354" max="15354" width="12.5703125" style="2" customWidth="1"/>
    <col min="15355" max="15355" width="5.140625" style="2" customWidth="1"/>
    <col min="15356" max="15356" width="9.140625" style="2"/>
    <col min="15357" max="15357" width="4.85546875" style="2" customWidth="1"/>
    <col min="15358" max="15358" width="30.5703125" style="2" customWidth="1"/>
    <col min="15359" max="15359" width="33.85546875" style="2" customWidth="1"/>
    <col min="15360" max="15360" width="5.140625" style="2" customWidth="1"/>
    <col min="15361" max="15362" width="17.5703125" style="2" customWidth="1"/>
    <col min="15363" max="15606" width="9.140625" style="2"/>
    <col min="15607" max="15607" width="3.7109375" style="2" customWidth="1"/>
    <col min="15608" max="15608" width="96.85546875" style="2" customWidth="1"/>
    <col min="15609" max="15609" width="30.85546875" style="2" customWidth="1"/>
    <col min="15610" max="15610" width="12.5703125" style="2" customWidth="1"/>
    <col min="15611" max="15611" width="5.140625" style="2" customWidth="1"/>
    <col min="15612" max="15612" width="9.140625" style="2"/>
    <col min="15613" max="15613" width="4.85546875" style="2" customWidth="1"/>
    <col min="15614" max="15614" width="30.5703125" style="2" customWidth="1"/>
    <col min="15615" max="15615" width="33.85546875" style="2" customWidth="1"/>
    <col min="15616" max="15616" width="5.140625" style="2" customWidth="1"/>
    <col min="15617" max="15618" width="17.5703125" style="2" customWidth="1"/>
    <col min="15619" max="15862" width="9.140625" style="2"/>
    <col min="15863" max="15863" width="3.7109375" style="2" customWidth="1"/>
    <col min="15864" max="15864" width="96.85546875" style="2" customWidth="1"/>
    <col min="15865" max="15865" width="30.85546875" style="2" customWidth="1"/>
    <col min="15866" max="15866" width="12.5703125" style="2" customWidth="1"/>
    <col min="15867" max="15867" width="5.140625" style="2" customWidth="1"/>
    <col min="15868" max="15868" width="9.140625" style="2"/>
    <col min="15869" max="15869" width="4.85546875" style="2" customWidth="1"/>
    <col min="15870" max="15870" width="30.5703125" style="2" customWidth="1"/>
    <col min="15871" max="15871" width="33.85546875" style="2" customWidth="1"/>
    <col min="15872" max="15872" width="5.140625" style="2" customWidth="1"/>
    <col min="15873" max="15874" width="17.5703125" style="2" customWidth="1"/>
    <col min="15875" max="16118" width="9.140625" style="2"/>
    <col min="16119" max="16119" width="3.7109375" style="2" customWidth="1"/>
    <col min="16120" max="16120" width="96.85546875" style="2" customWidth="1"/>
    <col min="16121" max="16121" width="30.85546875" style="2" customWidth="1"/>
    <col min="16122" max="16122" width="12.5703125" style="2" customWidth="1"/>
    <col min="16123" max="16123" width="5.140625" style="2" customWidth="1"/>
    <col min="16124" max="16124" width="9.140625" style="2"/>
    <col min="16125" max="16125" width="4.85546875" style="2" customWidth="1"/>
    <col min="16126" max="16126" width="30.5703125" style="2" customWidth="1"/>
    <col min="16127" max="16127" width="33.85546875" style="2" customWidth="1"/>
    <col min="16128" max="16128" width="5.140625" style="2" customWidth="1"/>
    <col min="16129" max="16130" width="17.5703125" style="2" customWidth="1"/>
    <col min="16131" max="16384" width="9.140625" style="2"/>
  </cols>
  <sheetData>
    <row r="1" spans="1:3" ht="48" customHeight="1" x14ac:dyDescent="0.2">
      <c r="A1" s="1"/>
      <c r="B1" s="115" t="s">
        <v>0</v>
      </c>
      <c r="C1" s="115"/>
    </row>
    <row r="2" spans="1:3" x14ac:dyDescent="0.2">
      <c r="A2" s="1"/>
      <c r="B2" s="3" t="s">
        <v>1</v>
      </c>
      <c r="C2" s="4">
        <f ca="1">TODAY()</f>
        <v>44944</v>
      </c>
    </row>
    <row r="3" spans="1:3" x14ac:dyDescent="0.2">
      <c r="A3" s="1"/>
      <c r="B3" s="5" t="s">
        <v>2</v>
      </c>
      <c r="C3" s="6"/>
    </row>
    <row r="4" spans="1:3" ht="25.5" x14ac:dyDescent="0.2">
      <c r="A4" s="7"/>
      <c r="B4" s="8" t="str">
        <f>[1]И1!D13</f>
        <v>Субъект Российской Федерации</v>
      </c>
      <c r="C4" s="9" t="str">
        <f>[1]И1!E13</f>
        <v>Новосибирская область</v>
      </c>
    </row>
    <row r="5" spans="1:3" ht="15.95" customHeight="1" x14ac:dyDescent="0.2">
      <c r="A5" s="7"/>
      <c r="B5" s="8" t="str">
        <f>[1]И1!D14</f>
        <v>Тип муниципального образования (выберите из списка)</v>
      </c>
      <c r="C5" s="9" t="str">
        <f>[1]И1!E14</f>
        <v>город Искитим</v>
      </c>
    </row>
    <row r="6" spans="1:3" x14ac:dyDescent="0.2">
      <c r="A6" s="7"/>
      <c r="B6" s="8" t="str">
        <f>IF([1]И1!E15="","",[1]И1!D15)</f>
        <v/>
      </c>
      <c r="C6" s="6" t="str">
        <f>IF([1]И1!E15="","",[1]И1!E15)</f>
        <v/>
      </c>
    </row>
    <row r="7" spans="1:3" x14ac:dyDescent="0.2">
      <c r="A7" s="7"/>
      <c r="B7" s="8" t="str">
        <f>[1]И1!D16</f>
        <v>Код ОКТМО</v>
      </c>
      <c r="C7" s="10" t="str">
        <f>[1]И1!E16</f>
        <v>50712000001</v>
      </c>
    </row>
    <row r="8" spans="1:3" x14ac:dyDescent="0.2">
      <c r="A8" s="7"/>
      <c r="B8" s="11" t="str">
        <f>[1]И1!D17</f>
        <v>Система теплоснабжения</v>
      </c>
      <c r="C8" s="12">
        <f>[1]И1!E17</f>
        <v>0</v>
      </c>
    </row>
    <row r="9" spans="1:3" x14ac:dyDescent="0.2">
      <c r="A9" s="7"/>
      <c r="B9" s="8" t="str">
        <f>[1]И1!D8</f>
        <v>Период регулирования (i)-й</v>
      </c>
      <c r="C9" s="13">
        <f>[1]И1!E8</f>
        <v>2023</v>
      </c>
    </row>
    <row r="10" spans="1:3" x14ac:dyDescent="0.2">
      <c r="A10" s="7"/>
      <c r="B10" s="8" t="str">
        <f>[1]И1!D9</f>
        <v>Период регулирования (i-1)-й</v>
      </c>
      <c r="C10" s="13">
        <f>[1]И1!E9</f>
        <v>2022</v>
      </c>
    </row>
    <row r="11" spans="1:3" x14ac:dyDescent="0.2">
      <c r="A11" s="7"/>
      <c r="B11" s="8" t="str">
        <f>[1]И1!D10</f>
        <v>Период регулирования (i-2)-й</v>
      </c>
      <c r="C11" s="13">
        <f>[1]И1!E10</f>
        <v>2021</v>
      </c>
    </row>
    <row r="12" spans="1:3" x14ac:dyDescent="0.2">
      <c r="A12" s="7"/>
      <c r="B12" s="8" t="str">
        <f>[1]И1!D11</f>
        <v>Базовый год (б)</v>
      </c>
      <c r="C12" s="13">
        <f>[1]И1!E11</f>
        <v>2019</v>
      </c>
    </row>
    <row r="13" spans="1:3" x14ac:dyDescent="0.2">
      <c r="A13" s="7"/>
      <c r="B13" s="8" t="str">
        <f>[1]И1!D18</f>
        <v>Вид топлива, использование которого преобладает в системе теплоснабжения</v>
      </c>
      <c r="C13" s="14" t="str">
        <f>[1]И1!E18</f>
        <v>Газ</v>
      </c>
    </row>
    <row r="14" spans="1:3" ht="26.25" customHeight="1" thickBot="1" x14ac:dyDescent="0.25">
      <c r="A14" s="116" t="s">
        <v>3</v>
      </c>
      <c r="B14" s="116"/>
      <c r="C14" s="116"/>
    </row>
    <row r="15" spans="1:3" x14ac:dyDescent="0.2">
      <c r="A15" s="15" t="s">
        <v>4</v>
      </c>
      <c r="B15" s="16" t="s">
        <v>5</v>
      </c>
      <c r="C15" s="17" t="s">
        <v>6</v>
      </c>
    </row>
    <row r="16" spans="1:3" x14ac:dyDescent="0.2">
      <c r="A16" s="18">
        <v>1</v>
      </c>
      <c r="B16" s="19">
        <v>2</v>
      </c>
      <c r="C16" s="20">
        <v>3</v>
      </c>
    </row>
    <row r="17" spans="1:3" x14ac:dyDescent="0.2">
      <c r="A17" s="21">
        <v>1</v>
      </c>
      <c r="B17" s="22" t="s">
        <v>7</v>
      </c>
      <c r="C17" s="23">
        <f>SUM(C18:C23)</f>
        <v>2969.3239906313629</v>
      </c>
    </row>
    <row r="18" spans="1:3" ht="42.75" x14ac:dyDescent="0.2">
      <c r="A18" s="21" t="s">
        <v>8</v>
      </c>
      <c r="B18" s="24" t="s">
        <v>9</v>
      </c>
      <c r="C18" s="25">
        <f>[1]С1!F12</f>
        <v>909.2315701564039</v>
      </c>
    </row>
    <row r="19" spans="1:3" ht="42.75" x14ac:dyDescent="0.2">
      <c r="A19" s="21" t="s">
        <v>10</v>
      </c>
      <c r="B19" s="24" t="s">
        <v>11</v>
      </c>
      <c r="C19" s="25">
        <f>[1]С2!F12</f>
        <v>1427.0302503685675</v>
      </c>
    </row>
    <row r="20" spans="1:3" ht="30" x14ac:dyDescent="0.2">
      <c r="A20" s="21" t="s">
        <v>12</v>
      </c>
      <c r="B20" s="24" t="s">
        <v>13</v>
      </c>
      <c r="C20" s="25">
        <f>[1]С3!F12</f>
        <v>341.29052706862097</v>
      </c>
    </row>
    <row r="21" spans="1:3" ht="42.75" x14ac:dyDescent="0.2">
      <c r="A21" s="21" t="s">
        <v>14</v>
      </c>
      <c r="B21" s="24" t="s">
        <v>15</v>
      </c>
      <c r="C21" s="25">
        <f>[1]С4!F12</f>
        <v>233.54960400578275</v>
      </c>
    </row>
    <row r="22" spans="1:3" ht="33" customHeight="1" x14ac:dyDescent="0.2">
      <c r="A22" s="21" t="s">
        <v>16</v>
      </c>
      <c r="B22" s="24" t="s">
        <v>17</v>
      </c>
      <c r="C22" s="25">
        <f>[1]С5!F12</f>
        <v>58.222039031987507</v>
      </c>
    </row>
    <row r="23" spans="1:3" ht="45.75" customHeight="1" thickBot="1" x14ac:dyDescent="0.25">
      <c r="A23" s="26" t="s">
        <v>18</v>
      </c>
      <c r="B23" s="27" t="s">
        <v>19</v>
      </c>
      <c r="C23" s="28">
        <f>[1]С6!F12</f>
        <v>0</v>
      </c>
    </row>
    <row r="24" spans="1:3" ht="13.5" thickBot="1" x14ac:dyDescent="0.25">
      <c r="A24" s="1"/>
      <c r="C24" s="6"/>
    </row>
    <row r="25" spans="1:3" x14ac:dyDescent="0.2">
      <c r="A25" s="15" t="s">
        <v>4</v>
      </c>
      <c r="B25" s="29" t="s">
        <v>5</v>
      </c>
      <c r="C25" s="16" t="s">
        <v>6</v>
      </c>
    </row>
    <row r="26" spans="1:3" x14ac:dyDescent="0.2">
      <c r="A26" s="18">
        <v>1</v>
      </c>
      <c r="B26" s="30">
        <v>2</v>
      </c>
      <c r="C26" s="31">
        <v>3</v>
      </c>
    </row>
    <row r="27" spans="1:3" ht="30" customHeight="1" x14ac:dyDescent="0.2">
      <c r="A27" s="21">
        <v>1</v>
      </c>
      <c r="B27" s="117" t="s">
        <v>20</v>
      </c>
      <c r="C27" s="117"/>
    </row>
    <row r="28" spans="1:3" x14ac:dyDescent="0.2">
      <c r="A28" s="21" t="s">
        <v>8</v>
      </c>
      <c r="B28" s="32" t="s">
        <v>21</v>
      </c>
      <c r="C28" s="33">
        <f>[1]С1.1!E16</f>
        <v>7900</v>
      </c>
    </row>
    <row r="29" spans="1:3" ht="42.75" x14ac:dyDescent="0.2">
      <c r="A29" s="21" t="s">
        <v>10</v>
      </c>
      <c r="B29" s="32" t="s">
        <v>22</v>
      </c>
      <c r="C29" s="33">
        <f>[1]С1.1!E32</f>
        <v>5591.16</v>
      </c>
    </row>
    <row r="30" spans="1:3" ht="25.5" x14ac:dyDescent="0.2">
      <c r="A30" s="21" t="s">
        <v>23</v>
      </c>
      <c r="B30" s="32" t="s">
        <v>24</v>
      </c>
      <c r="C30" s="34">
        <f>[1]С1.1!E25</f>
        <v>0</v>
      </c>
    </row>
    <row r="31" spans="1:3" ht="38.25" x14ac:dyDescent="0.2">
      <c r="A31" s="21" t="s">
        <v>25</v>
      </c>
      <c r="B31" s="32" t="str">
        <f>[1]С1.1!D26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3">
        <f>[1]С1.1!E26</f>
        <v>4475.5</v>
      </c>
    </row>
    <row r="32" spans="1:3" ht="25.5" x14ac:dyDescent="0.2">
      <c r="A32" s="21" t="s">
        <v>26</v>
      </c>
      <c r="B32" s="32" t="str">
        <f>[1]С1.1!D27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3">
        <f>[1]С1.1!E27</f>
        <v>952.13</v>
      </c>
    </row>
    <row r="33" spans="1:3" ht="25.5" x14ac:dyDescent="0.2">
      <c r="A33" s="21" t="s">
        <v>27</v>
      </c>
      <c r="B33" s="32" t="str">
        <f>[1]С1.1!D28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3">
        <f>[1]С1.1!E28</f>
        <v>132.9</v>
      </c>
    </row>
    <row r="34" spans="1:3" ht="38.25" x14ac:dyDescent="0.2">
      <c r="A34" s="21" t="s">
        <v>28</v>
      </c>
      <c r="B34" s="32" t="str">
        <f>[1]С1.1!D29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3">
        <f>[1]С1.1!E29</f>
        <v>30.63</v>
      </c>
    </row>
    <row r="35" spans="1:3" ht="17.25" x14ac:dyDescent="0.2">
      <c r="A35" s="21" t="s">
        <v>12</v>
      </c>
      <c r="B35" s="32" t="s">
        <v>29</v>
      </c>
      <c r="C35" s="35">
        <f>[1]С1.1!E20</f>
        <v>0.1392500000000001</v>
      </c>
    </row>
    <row r="36" spans="1:3" ht="17.25" x14ac:dyDescent="0.2">
      <c r="A36" s="21" t="s">
        <v>14</v>
      </c>
      <c r="B36" s="32" t="s">
        <v>30</v>
      </c>
      <c r="C36" s="35">
        <f>[1]С1.1!E21</f>
        <v>0</v>
      </c>
    </row>
    <row r="37" spans="1:3" ht="30" x14ac:dyDescent="0.2">
      <c r="A37" s="21" t="s">
        <v>16</v>
      </c>
      <c r="B37" s="36" t="s">
        <v>31</v>
      </c>
      <c r="C37" s="37">
        <f>[1]С1!F13</f>
        <v>156.1</v>
      </c>
    </row>
    <row r="38" spans="1:3" x14ac:dyDescent="0.2">
      <c r="A38" s="21" t="s">
        <v>18</v>
      </c>
      <c r="B38" s="36" t="s">
        <v>32</v>
      </c>
      <c r="C38" s="38">
        <f>[1]С1!F16</f>
        <v>7000</v>
      </c>
    </row>
    <row r="39" spans="1:3" ht="14.25" x14ac:dyDescent="0.2">
      <c r="A39" s="39" t="s">
        <v>33</v>
      </c>
      <c r="B39" s="40" t="s">
        <v>34</v>
      </c>
      <c r="C39" s="41">
        <f>[1]С1!F17</f>
        <v>1.1285714285714286</v>
      </c>
    </row>
    <row r="40" spans="1:3" ht="15.75" x14ac:dyDescent="0.2">
      <c r="A40" s="42" t="s">
        <v>35</v>
      </c>
      <c r="B40" s="43" t="s">
        <v>36</v>
      </c>
      <c r="C40" s="41">
        <f>[1]С1!F20</f>
        <v>23.387217436799997</v>
      </c>
    </row>
    <row r="41" spans="1:3" ht="15.75" x14ac:dyDescent="0.2">
      <c r="A41" s="42" t="s">
        <v>37</v>
      </c>
      <c r="B41" s="44" t="s">
        <v>38</v>
      </c>
      <c r="C41" s="41">
        <f>[1]С1!F21</f>
        <v>22.662032399999998</v>
      </c>
    </row>
    <row r="42" spans="1:3" ht="14.25" x14ac:dyDescent="0.2">
      <c r="A42" s="42" t="s">
        <v>39</v>
      </c>
      <c r="B42" s="45" t="s">
        <v>40</v>
      </c>
      <c r="C42" s="41">
        <f>[1]С1!F22</f>
        <v>1.032</v>
      </c>
    </row>
    <row r="43" spans="1:3" ht="53.25" thickBot="1" x14ac:dyDescent="0.25">
      <c r="A43" s="26" t="s">
        <v>41</v>
      </c>
      <c r="B43" s="46" t="s">
        <v>42</v>
      </c>
      <c r="C43" s="47" t="str">
        <f>[1]С1!F23</f>
        <v>-</v>
      </c>
    </row>
    <row r="44" spans="1:3" ht="13.5" thickBot="1" x14ac:dyDescent="0.25">
      <c r="A44" s="48"/>
      <c r="B44" s="49"/>
      <c r="C44" s="14"/>
    </row>
    <row r="45" spans="1:3" ht="30" customHeight="1" x14ac:dyDescent="0.2">
      <c r="A45" s="50" t="s">
        <v>43</v>
      </c>
      <c r="B45" s="113" t="s">
        <v>44</v>
      </c>
      <c r="C45" s="113"/>
    </row>
    <row r="46" spans="1:3" ht="25.5" x14ac:dyDescent="0.2">
      <c r="A46" s="21" t="s">
        <v>45</v>
      </c>
      <c r="B46" s="36" t="s">
        <v>46</v>
      </c>
      <c r="C46" s="51" t="str">
        <f>[1]С2.1!E12</f>
        <v>V</v>
      </c>
    </row>
    <row r="47" spans="1:3" ht="25.5" x14ac:dyDescent="0.2">
      <c r="A47" s="21" t="s">
        <v>47</v>
      </c>
      <c r="B47" s="32" t="s">
        <v>48</v>
      </c>
      <c r="C47" s="51" t="str">
        <f>[1]С2.1!E13</f>
        <v>6 и менее баллов</v>
      </c>
    </row>
    <row r="48" spans="1:3" ht="25.5" x14ac:dyDescent="0.2">
      <c r="A48" s="21" t="s">
        <v>49</v>
      </c>
      <c r="B48" s="32" t="s">
        <v>50</v>
      </c>
      <c r="C48" s="51" t="str">
        <f>[1]С2.1!E14</f>
        <v>от 200 до 500</v>
      </c>
    </row>
    <row r="49" spans="1:3" ht="25.5" x14ac:dyDescent="0.2">
      <c r="A49" s="21" t="s">
        <v>51</v>
      </c>
      <c r="B49" s="32" t="s">
        <v>52</v>
      </c>
      <c r="C49" s="52" t="str">
        <f>[1]С2.1!E15</f>
        <v>нет</v>
      </c>
    </row>
    <row r="50" spans="1:3" ht="30" x14ac:dyDescent="0.2">
      <c r="A50" s="21" t="s">
        <v>53</v>
      </c>
      <c r="B50" s="32" t="s">
        <v>54</v>
      </c>
      <c r="C50" s="33">
        <f>[1]С2!F18</f>
        <v>38054.92148545439</v>
      </c>
    </row>
    <row r="51" spans="1:3" ht="30" x14ac:dyDescent="0.2">
      <c r="A51" s="21" t="s">
        <v>55</v>
      </c>
      <c r="B51" s="53" t="s">
        <v>56</v>
      </c>
      <c r="C51" s="33">
        <f>IF([1]С2!F19&gt;0,[1]С2!F19,[1]С2!F20)</f>
        <v>27530.649956961381</v>
      </c>
    </row>
    <row r="52" spans="1:3" ht="25.5" x14ac:dyDescent="0.2">
      <c r="A52" s="21" t="s">
        <v>57</v>
      </c>
      <c r="B52" s="54" t="s">
        <v>58</v>
      </c>
      <c r="C52" s="33">
        <f>[1]С2.1!E20</f>
        <v>-37</v>
      </c>
    </row>
    <row r="53" spans="1:3" ht="25.5" x14ac:dyDescent="0.2">
      <c r="A53" s="21" t="s">
        <v>59</v>
      </c>
      <c r="B53" s="54" t="s">
        <v>60</v>
      </c>
      <c r="C53" s="33" t="str">
        <f>[1]С2.1!E23</f>
        <v>нет</v>
      </c>
    </row>
    <row r="54" spans="1:3" ht="38.25" x14ac:dyDescent="0.2">
      <c r="A54" s="21" t="s">
        <v>61</v>
      </c>
      <c r="B54" s="55" t="s">
        <v>62</v>
      </c>
      <c r="C54" s="33">
        <f>[1]С2.2!E10</f>
        <v>1397</v>
      </c>
    </row>
    <row r="55" spans="1:3" ht="25.5" x14ac:dyDescent="0.2">
      <c r="A55" s="21" t="s">
        <v>63</v>
      </c>
      <c r="B55" s="56" t="s">
        <v>64</v>
      </c>
      <c r="C55" s="33">
        <f>[1]С2.2!E12</f>
        <v>5.97</v>
      </c>
    </row>
    <row r="56" spans="1:3" ht="52.5" x14ac:dyDescent="0.2">
      <c r="A56" s="21" t="s">
        <v>65</v>
      </c>
      <c r="B56" s="57" t="s">
        <v>66</v>
      </c>
      <c r="C56" s="33">
        <f>[1]С2.2!E13</f>
        <v>1</v>
      </c>
    </row>
    <row r="57" spans="1:3" ht="27.75" x14ac:dyDescent="0.2">
      <c r="A57" s="21" t="s">
        <v>67</v>
      </c>
      <c r="B57" s="56" t="s">
        <v>68</v>
      </c>
      <c r="C57" s="33">
        <f>[1]С2.2!E14</f>
        <v>14899</v>
      </c>
    </row>
    <row r="58" spans="1:3" ht="25.5" x14ac:dyDescent="0.2">
      <c r="A58" s="21" t="s">
        <v>69</v>
      </c>
      <c r="B58" s="57" t="s">
        <v>70</v>
      </c>
      <c r="C58" s="35">
        <f>[1]С2.2!E15</f>
        <v>4.8000000000000001E-2</v>
      </c>
    </row>
    <row r="59" spans="1:3" x14ac:dyDescent="0.2">
      <c r="A59" s="21" t="s">
        <v>71</v>
      </c>
      <c r="B59" s="57" t="s">
        <v>72</v>
      </c>
      <c r="C59" s="58">
        <f>[1]С2.2!E16</f>
        <v>1</v>
      </c>
    </row>
    <row r="60" spans="1:3" ht="15.75" x14ac:dyDescent="0.2">
      <c r="A60" s="21" t="s">
        <v>73</v>
      </c>
      <c r="B60" s="59" t="s">
        <v>74</v>
      </c>
      <c r="C60" s="33">
        <f>[1]С2!F21</f>
        <v>1</v>
      </c>
    </row>
    <row r="61" spans="1:3" ht="30" x14ac:dyDescent="0.2">
      <c r="A61" s="60" t="s">
        <v>75</v>
      </c>
      <c r="B61" s="32" t="s">
        <v>76</v>
      </c>
      <c r="C61" s="33">
        <f>[1]С2!F13</f>
        <v>101183.05889967685</v>
      </c>
    </row>
    <row r="62" spans="1:3" ht="30" x14ac:dyDescent="0.2">
      <c r="A62" s="60" t="s">
        <v>77</v>
      </c>
      <c r="B62" s="61" t="s">
        <v>78</v>
      </c>
      <c r="C62" s="33">
        <f>[1]С2!F14</f>
        <v>67671</v>
      </c>
    </row>
    <row r="63" spans="1:3" ht="15.75" x14ac:dyDescent="0.2">
      <c r="A63" s="60" t="s">
        <v>79</v>
      </c>
      <c r="B63" s="61" t="s">
        <v>80</v>
      </c>
      <c r="C63" s="41">
        <f>[1]С2!F15</f>
        <v>1.071</v>
      </c>
    </row>
    <row r="64" spans="1:3" ht="15.75" x14ac:dyDescent="0.2">
      <c r="A64" s="60" t="s">
        <v>81</v>
      </c>
      <c r="B64" s="61" t="s">
        <v>82</v>
      </c>
      <c r="C64" s="62">
        <f>[1]С2!F16</f>
        <v>1</v>
      </c>
    </row>
    <row r="65" spans="1:3" ht="17.25" x14ac:dyDescent="0.2">
      <c r="A65" s="60" t="s">
        <v>83</v>
      </c>
      <c r="B65" s="61" t="s">
        <v>84</v>
      </c>
      <c r="C65" s="63">
        <f>[1]С2!F17</f>
        <v>1.01</v>
      </c>
    </row>
    <row r="66" spans="1:3" s="66" customFormat="1" ht="14.25" x14ac:dyDescent="0.2">
      <c r="A66" s="60" t="s">
        <v>85</v>
      </c>
      <c r="B66" s="64" t="s">
        <v>86</v>
      </c>
      <c r="C66" s="65">
        <f>[1]С2!F35</f>
        <v>10</v>
      </c>
    </row>
    <row r="67" spans="1:3" ht="30" x14ac:dyDescent="0.2">
      <c r="A67" s="60" t="s">
        <v>87</v>
      </c>
      <c r="B67" s="67" t="s">
        <v>88</v>
      </c>
      <c r="C67" s="33">
        <f>[1]С2!F28</f>
        <v>377.3373702016209</v>
      </c>
    </row>
    <row r="68" spans="1:3" ht="17.25" x14ac:dyDescent="0.2">
      <c r="A68" s="60" t="s">
        <v>89</v>
      </c>
      <c r="B68" s="53" t="s">
        <v>90</v>
      </c>
      <c r="C68" s="41">
        <f>[1]С2!F29</f>
        <v>0.54596581199999994</v>
      </c>
    </row>
    <row r="69" spans="1:3" ht="17.25" x14ac:dyDescent="0.2">
      <c r="A69" s="60" t="s">
        <v>91</v>
      </c>
      <c r="B69" s="59" t="s">
        <v>92</v>
      </c>
      <c r="C69" s="65">
        <f>[1]С2!F30</f>
        <v>500</v>
      </c>
    </row>
    <row r="70" spans="1:3" ht="42.75" x14ac:dyDescent="0.2">
      <c r="A70" s="60" t="s">
        <v>93</v>
      </c>
      <c r="B70" s="32" t="s">
        <v>94</v>
      </c>
      <c r="C70" s="33">
        <f>[1]С2!F22</f>
        <v>36585.255753162281</v>
      </c>
    </row>
    <row r="71" spans="1:3" ht="30" x14ac:dyDescent="0.2">
      <c r="A71" s="60" t="s">
        <v>95</v>
      </c>
      <c r="B71" s="61" t="s">
        <v>96</v>
      </c>
      <c r="C71" s="33">
        <f>[1]С2!F23</f>
        <v>21</v>
      </c>
    </row>
    <row r="72" spans="1:3" ht="30" x14ac:dyDescent="0.2">
      <c r="A72" s="60" t="s">
        <v>97</v>
      </c>
      <c r="B72" s="53" t="s">
        <v>98</v>
      </c>
      <c r="C72" s="33">
        <f>[1]С2.1!E28</f>
        <v>14036.09995</v>
      </c>
    </row>
    <row r="73" spans="1:3" ht="38.25" x14ac:dyDescent="0.2">
      <c r="A73" s="60" t="s">
        <v>99</v>
      </c>
      <c r="B73" s="68" t="s">
        <v>100</v>
      </c>
      <c r="C73" s="52">
        <f>[1]С2.3!E21</f>
        <v>0</v>
      </c>
    </row>
    <row r="74" spans="1:3" ht="25.5" x14ac:dyDescent="0.2">
      <c r="A74" s="60" t="s">
        <v>101</v>
      </c>
      <c r="B74" s="69" t="s">
        <v>102</v>
      </c>
      <c r="C74" s="70">
        <f>[1]С2.3!E11</f>
        <v>5.45</v>
      </c>
    </row>
    <row r="75" spans="1:3" ht="25.5" x14ac:dyDescent="0.2">
      <c r="A75" s="60" t="s">
        <v>103</v>
      </c>
      <c r="B75" s="69" t="s">
        <v>104</v>
      </c>
      <c r="C75" s="65">
        <f>[1]С2.3!E13</f>
        <v>300</v>
      </c>
    </row>
    <row r="76" spans="1:3" ht="25.5" x14ac:dyDescent="0.2">
      <c r="A76" s="60" t="s">
        <v>105</v>
      </c>
      <c r="B76" s="68" t="s">
        <v>106</v>
      </c>
      <c r="C76" s="71">
        <f>IF([1]С2.3!E22&gt;0,[1]С2.3!E22,[1]С2.3!E14)</f>
        <v>61211</v>
      </c>
    </row>
    <row r="77" spans="1:3" ht="38.25" x14ac:dyDescent="0.2">
      <c r="A77" s="60" t="s">
        <v>107</v>
      </c>
      <c r="B77" s="68" t="s">
        <v>108</v>
      </c>
      <c r="C77" s="71">
        <f>IF([1]С2.3!E23&gt;0,[1]С2.3!E23,[1]С2.3!E15)</f>
        <v>45675</v>
      </c>
    </row>
    <row r="78" spans="1:3" ht="30" x14ac:dyDescent="0.2">
      <c r="A78" s="60" t="s">
        <v>109</v>
      </c>
      <c r="B78" s="53" t="s">
        <v>110</v>
      </c>
      <c r="C78" s="33">
        <f>[1]С2.1!E29</f>
        <v>9518.3274000000001</v>
      </c>
    </row>
    <row r="79" spans="1:3" ht="38.25" x14ac:dyDescent="0.2">
      <c r="A79" s="60" t="s">
        <v>111</v>
      </c>
      <c r="B79" s="68" t="s">
        <v>112</v>
      </c>
      <c r="C79" s="52">
        <f>[1]С2.3!E25</f>
        <v>0</v>
      </c>
    </row>
    <row r="80" spans="1:3" ht="25.5" x14ac:dyDescent="0.2">
      <c r="A80" s="60" t="s">
        <v>113</v>
      </c>
      <c r="B80" s="69" t="s">
        <v>114</v>
      </c>
      <c r="C80" s="70">
        <f>[1]С2.3!E12</f>
        <v>0.2</v>
      </c>
    </row>
    <row r="81" spans="1:3" ht="25.5" x14ac:dyDescent="0.2">
      <c r="A81" s="60" t="s">
        <v>115</v>
      </c>
      <c r="B81" s="69" t="s">
        <v>104</v>
      </c>
      <c r="C81" s="65">
        <f>[1]С2.3!E13</f>
        <v>300</v>
      </c>
    </row>
    <row r="82" spans="1:3" ht="25.5" x14ac:dyDescent="0.2">
      <c r="A82" s="60" t="s">
        <v>116</v>
      </c>
      <c r="B82" s="72" t="s">
        <v>117</v>
      </c>
      <c r="C82" s="71">
        <f>IF([1]С2.3!E26&gt;0,[1]С2.3!E26,[1]С2.3!E16)</f>
        <v>65637</v>
      </c>
    </row>
    <row r="83" spans="1:3" ht="38.25" x14ac:dyDescent="0.2">
      <c r="A83" s="60" t="s">
        <v>118</v>
      </c>
      <c r="B83" s="72" t="s">
        <v>119</v>
      </c>
      <c r="C83" s="71">
        <f>IF([1]С2.3!E27&gt;0,[1]С2.3!E27,[1]С2.3!E17)</f>
        <v>31684</v>
      </c>
    </row>
    <row r="84" spans="1:3" ht="30" x14ac:dyDescent="0.2">
      <c r="A84" s="60" t="s">
        <v>120</v>
      </c>
      <c r="B84" s="61" t="s">
        <v>121</v>
      </c>
      <c r="C84" s="71">
        <f>IF([1]С2.1!E19&gt;0,[1]С2.1!E19,[1]С2!F26)</f>
        <v>2892</v>
      </c>
    </row>
    <row r="85" spans="1:3" ht="17.25" x14ac:dyDescent="0.2">
      <c r="A85" s="60" t="s">
        <v>122</v>
      </c>
      <c r="B85" s="32" t="s">
        <v>123</v>
      </c>
      <c r="C85" s="35">
        <f>[1]С2!F31</f>
        <v>0.128978033685065</v>
      </c>
    </row>
    <row r="86" spans="1:3" ht="30" x14ac:dyDescent="0.2">
      <c r="A86" s="60" t="s">
        <v>124</v>
      </c>
      <c r="B86" s="53" t="s">
        <v>125</v>
      </c>
      <c r="C86" s="73">
        <f>[1]С2!F32</f>
        <v>0.11668498168498169</v>
      </c>
    </row>
    <row r="87" spans="1:3" ht="17.25" x14ac:dyDescent="0.2">
      <c r="A87" s="60" t="s">
        <v>126</v>
      </c>
      <c r="B87" s="74" t="s">
        <v>127</v>
      </c>
      <c r="C87" s="35">
        <f>[1]С2!F33</f>
        <v>0.13880000000000001</v>
      </c>
    </row>
    <row r="88" spans="1:3" s="66" customFormat="1" ht="18" thickBot="1" x14ac:dyDescent="0.25">
      <c r="A88" s="75" t="s">
        <v>128</v>
      </c>
      <c r="B88" s="76" t="s">
        <v>129</v>
      </c>
      <c r="C88" s="77">
        <f>[1]С2!F34</f>
        <v>0.12640000000000001</v>
      </c>
    </row>
    <row r="89" spans="1:3" ht="13.5" thickBot="1" x14ac:dyDescent="0.25">
      <c r="A89" s="48"/>
      <c r="B89" s="49"/>
      <c r="C89" s="14"/>
    </row>
    <row r="90" spans="1:3" s="66" customFormat="1" ht="30" customHeight="1" x14ac:dyDescent="0.2">
      <c r="A90" s="78" t="s">
        <v>130</v>
      </c>
      <c r="B90" s="113" t="s">
        <v>131</v>
      </c>
      <c r="C90" s="113"/>
    </row>
    <row r="91" spans="1:3" s="66" customFormat="1" ht="30" x14ac:dyDescent="0.2">
      <c r="A91" s="79" t="s">
        <v>132</v>
      </c>
      <c r="B91" s="32" t="s">
        <v>133</v>
      </c>
      <c r="C91" s="33">
        <f>[1]С3!F14</f>
        <v>5154.4641734365887</v>
      </c>
    </row>
    <row r="92" spans="1:3" s="66" customFormat="1" ht="42.75" x14ac:dyDescent="0.2">
      <c r="A92" s="79" t="s">
        <v>134</v>
      </c>
      <c r="B92" s="53" t="s">
        <v>135</v>
      </c>
      <c r="C92" s="80">
        <f>[1]С3!F15</f>
        <v>0.2</v>
      </c>
    </row>
    <row r="93" spans="1:3" s="66" customFormat="1" ht="14.25" x14ac:dyDescent="0.2">
      <c r="A93" s="79" t="s">
        <v>136</v>
      </c>
      <c r="B93" s="81" t="s">
        <v>137</v>
      </c>
      <c r="C93" s="65">
        <f>[1]С3!F18</f>
        <v>15</v>
      </c>
    </row>
    <row r="94" spans="1:3" s="66" customFormat="1" ht="17.25" x14ac:dyDescent="0.2">
      <c r="A94" s="79" t="s">
        <v>138</v>
      </c>
      <c r="B94" s="32" t="s">
        <v>139</v>
      </c>
      <c r="C94" s="33">
        <f>[1]С3!F19</f>
        <v>2578.7407966949713</v>
      </c>
    </row>
    <row r="95" spans="1:3" s="66" customFormat="1" ht="55.5" x14ac:dyDescent="0.2">
      <c r="A95" s="79" t="s">
        <v>140</v>
      </c>
      <c r="B95" s="53" t="s">
        <v>141</v>
      </c>
      <c r="C95" s="82">
        <f>[1]С3!F20</f>
        <v>2.1999999999999999E-2</v>
      </c>
    </row>
    <row r="96" spans="1:3" s="66" customFormat="1" ht="14.25" x14ac:dyDescent="0.2">
      <c r="A96" s="79" t="s">
        <v>142</v>
      </c>
      <c r="B96" s="59" t="s">
        <v>86</v>
      </c>
      <c r="C96" s="65">
        <f>[1]С3!F21</f>
        <v>10</v>
      </c>
    </row>
    <row r="97" spans="1:3" s="66" customFormat="1" ht="17.25" x14ac:dyDescent="0.2">
      <c r="A97" s="79" t="s">
        <v>143</v>
      </c>
      <c r="B97" s="32" t="s">
        <v>144</v>
      </c>
      <c r="C97" s="33">
        <f>[1]С3!F22</f>
        <v>1.1320121106048626</v>
      </c>
    </row>
    <row r="98" spans="1:3" s="66" customFormat="1" ht="55.5" x14ac:dyDescent="0.2">
      <c r="A98" s="79" t="s">
        <v>145</v>
      </c>
      <c r="B98" s="53" t="s">
        <v>146</v>
      </c>
      <c r="C98" s="82">
        <f>[1]С3!F23</f>
        <v>3.0000000000000001E-3</v>
      </c>
    </row>
    <row r="99" spans="1:3" s="66" customFormat="1" ht="30.75" thickBot="1" x14ac:dyDescent="0.25">
      <c r="A99" s="83" t="s">
        <v>147</v>
      </c>
      <c r="B99" s="84" t="s">
        <v>88</v>
      </c>
      <c r="C99" s="85">
        <f>[1]С3!F24</f>
        <v>377.3373702016209</v>
      </c>
    </row>
    <row r="100" spans="1:3" ht="13.5" thickBot="1" x14ac:dyDescent="0.25">
      <c r="A100" s="48"/>
      <c r="B100" s="49"/>
      <c r="C100" s="14"/>
    </row>
    <row r="101" spans="1:3" ht="30" customHeight="1" x14ac:dyDescent="0.2">
      <c r="A101" s="86" t="s">
        <v>148</v>
      </c>
      <c r="B101" s="113" t="s">
        <v>149</v>
      </c>
      <c r="C101" s="113"/>
    </row>
    <row r="102" spans="1:3" ht="30" x14ac:dyDescent="0.2">
      <c r="A102" s="60" t="s">
        <v>150</v>
      </c>
      <c r="B102" s="32" t="s">
        <v>151</v>
      </c>
      <c r="C102" s="33">
        <f>[1]С4!F16</f>
        <v>874.26</v>
      </c>
    </row>
    <row r="103" spans="1:3" ht="30" x14ac:dyDescent="0.2">
      <c r="A103" s="60" t="s">
        <v>152</v>
      </c>
      <c r="B103" s="59" t="s">
        <v>153</v>
      </c>
      <c r="C103" s="33">
        <f>[1]С4!F17</f>
        <v>43385</v>
      </c>
    </row>
    <row r="104" spans="1:3" ht="17.25" x14ac:dyDescent="0.2">
      <c r="A104" s="60" t="s">
        <v>154</v>
      </c>
      <c r="B104" s="59" t="s">
        <v>155</v>
      </c>
      <c r="C104" s="41">
        <f>[1]С4!F18</f>
        <v>1.4999999999999999E-2</v>
      </c>
    </row>
    <row r="105" spans="1:3" ht="30" x14ac:dyDescent="0.2">
      <c r="A105" s="60" t="s">
        <v>156</v>
      </c>
      <c r="B105" s="59" t="s">
        <v>157</v>
      </c>
      <c r="C105" s="33">
        <f>[1]С4!F19</f>
        <v>14899</v>
      </c>
    </row>
    <row r="106" spans="1:3" ht="31.5" x14ac:dyDescent="0.2">
      <c r="A106" s="60" t="s">
        <v>158</v>
      </c>
      <c r="B106" s="59" t="s">
        <v>159</v>
      </c>
      <c r="C106" s="41">
        <f>[1]С4!F20</f>
        <v>1.4999999999999999E-2</v>
      </c>
    </row>
    <row r="107" spans="1:3" ht="30" x14ac:dyDescent="0.2">
      <c r="A107" s="60" t="s">
        <v>160</v>
      </c>
      <c r="B107" s="32" t="s">
        <v>161</v>
      </c>
      <c r="C107" s="33">
        <f>[1]С4!F21</f>
        <v>1286.0349157850699</v>
      </c>
    </row>
    <row r="108" spans="1:3" x14ac:dyDescent="0.2">
      <c r="A108" s="60" t="s">
        <v>162</v>
      </c>
      <c r="B108" s="53" t="s">
        <v>163</v>
      </c>
      <c r="C108" s="34">
        <f>IF([1]С4.2!F8="да",[1]С4.2!D21,[1]С4.2!D15)</f>
        <v>0</v>
      </c>
    </row>
    <row r="109" spans="1:3" ht="68.25" customHeight="1" x14ac:dyDescent="0.2">
      <c r="A109" s="60" t="s">
        <v>164</v>
      </c>
      <c r="B109" s="53" t="s">
        <v>165</v>
      </c>
      <c r="C109" s="33">
        <f>[1]С4!F22</f>
        <v>3.6112641666666665</v>
      </c>
    </row>
    <row r="110" spans="1:3" ht="30" x14ac:dyDescent="0.2">
      <c r="A110" s="60" t="s">
        <v>166</v>
      </c>
      <c r="B110" s="59" t="s">
        <v>167</v>
      </c>
      <c r="C110" s="65">
        <f>[1]С4!F23</f>
        <v>110</v>
      </c>
    </row>
    <row r="111" spans="1:3" ht="14.25" x14ac:dyDescent="0.2">
      <c r="A111" s="60" t="s">
        <v>168</v>
      </c>
      <c r="B111" s="53" t="s">
        <v>169</v>
      </c>
      <c r="C111" s="33">
        <f>[1]С4!F24</f>
        <v>8497.1999999999989</v>
      </c>
    </row>
    <row r="112" spans="1:3" ht="14.25" x14ac:dyDescent="0.2">
      <c r="A112" s="60" t="s">
        <v>170</v>
      </c>
      <c r="B112" s="59" t="s">
        <v>171</v>
      </c>
      <c r="C112" s="41">
        <f>[1]С4!F25</f>
        <v>0.38100000000000001</v>
      </c>
    </row>
    <row r="113" spans="1:3" ht="17.25" x14ac:dyDescent="0.2">
      <c r="A113" s="60" t="s">
        <v>172</v>
      </c>
      <c r="B113" s="32" t="s">
        <v>173</v>
      </c>
      <c r="C113" s="33">
        <f>[1]С4!F26</f>
        <v>25.412500000000001</v>
      </c>
    </row>
    <row r="114" spans="1:3" ht="25.5" x14ac:dyDescent="0.2">
      <c r="A114" s="60" t="s">
        <v>174</v>
      </c>
      <c r="B114" s="53" t="s">
        <v>100</v>
      </c>
      <c r="C114" s="34">
        <f>[1]С4.3!E16</f>
        <v>0</v>
      </c>
    </row>
    <row r="115" spans="1:3" ht="25.5" x14ac:dyDescent="0.2">
      <c r="A115" s="60" t="s">
        <v>175</v>
      </c>
      <c r="B115" s="53" t="s">
        <v>176</v>
      </c>
      <c r="C115" s="33">
        <f>[1]С4.3!E17</f>
        <v>12.66</v>
      </c>
    </row>
    <row r="116" spans="1:3" ht="38.25" x14ac:dyDescent="0.2">
      <c r="A116" s="60" t="s">
        <v>177</v>
      </c>
      <c r="B116" s="53" t="s">
        <v>112</v>
      </c>
      <c r="C116" s="34">
        <f>[1]С4.3!E18</f>
        <v>0</v>
      </c>
    </row>
    <row r="117" spans="1:3" x14ac:dyDescent="0.2">
      <c r="A117" s="60" t="s">
        <v>178</v>
      </c>
      <c r="B117" s="53" t="s">
        <v>179</v>
      </c>
      <c r="C117" s="33">
        <f>[1]С4.3!E19</f>
        <v>13.06</v>
      </c>
    </row>
    <row r="118" spans="1:3" x14ac:dyDescent="0.2">
      <c r="A118" s="60" t="s">
        <v>180</v>
      </c>
      <c r="B118" s="59" t="s">
        <v>181</v>
      </c>
      <c r="C118" s="65">
        <f>[1]С4.3!E11</f>
        <v>1871</v>
      </c>
    </row>
    <row r="119" spans="1:3" x14ac:dyDescent="0.2">
      <c r="A119" s="60" t="s">
        <v>182</v>
      </c>
      <c r="B119" s="59" t="s">
        <v>183</v>
      </c>
      <c r="C119" s="52">
        <f>[1]С4.3!E12</f>
        <v>61</v>
      </c>
    </row>
    <row r="120" spans="1:3" x14ac:dyDescent="0.2">
      <c r="A120" s="60" t="s">
        <v>184</v>
      </c>
      <c r="B120" s="59" t="s">
        <v>185</v>
      </c>
      <c r="C120" s="52">
        <f>[1]С4.3!E13</f>
        <v>73</v>
      </c>
    </row>
    <row r="121" spans="1:3" ht="30" x14ac:dyDescent="0.2">
      <c r="A121" s="60" t="s">
        <v>186</v>
      </c>
      <c r="B121" s="32" t="s">
        <v>187</v>
      </c>
      <c r="C121" s="33">
        <f>[1]С4!F27</f>
        <v>1255.7382548673957</v>
      </c>
    </row>
    <row r="122" spans="1:3" ht="25.5" x14ac:dyDescent="0.2">
      <c r="A122" s="60" t="s">
        <v>188</v>
      </c>
      <c r="B122" s="53" t="s">
        <v>189</v>
      </c>
      <c r="C122" s="33">
        <f>[1]С4!F28</f>
        <v>964.46870573532692</v>
      </c>
    </row>
    <row r="123" spans="1:3" ht="42.75" x14ac:dyDescent="0.2">
      <c r="A123" s="60" t="s">
        <v>190</v>
      </c>
      <c r="B123" s="53" t="s">
        <v>191</v>
      </c>
      <c r="C123" s="33">
        <f>[1]С4!F29</f>
        <v>291.26954913206873</v>
      </c>
    </row>
    <row r="124" spans="1:3" ht="30.75" thickBot="1" x14ac:dyDescent="0.25">
      <c r="A124" s="75" t="s">
        <v>192</v>
      </c>
      <c r="B124" s="87" t="s">
        <v>193</v>
      </c>
      <c r="C124" s="85">
        <f>[1]С4!F30</f>
        <v>535.68533909256769</v>
      </c>
    </row>
    <row r="125" spans="1:3" s="88" customFormat="1" ht="13.5" thickBot="1" x14ac:dyDescent="0.25">
      <c r="A125" s="48"/>
      <c r="B125" s="49"/>
      <c r="C125" s="14"/>
    </row>
    <row r="126" spans="1:3" s="66" customFormat="1" ht="30" customHeight="1" x14ac:dyDescent="0.2">
      <c r="A126" s="78" t="s">
        <v>194</v>
      </c>
      <c r="B126" s="113" t="s">
        <v>195</v>
      </c>
      <c r="C126" s="113"/>
    </row>
    <row r="127" spans="1:3" ht="16.5" thickBot="1" x14ac:dyDescent="0.25">
      <c r="A127" s="26" t="s">
        <v>196</v>
      </c>
      <c r="B127" s="87" t="s">
        <v>197</v>
      </c>
      <c r="C127" s="85">
        <f>[1]С5!F17</f>
        <v>0.02</v>
      </c>
    </row>
    <row r="128" spans="1:3" s="88" customFormat="1" ht="13.5" thickBot="1" x14ac:dyDescent="0.25">
      <c r="A128" s="48"/>
      <c r="B128" s="49"/>
      <c r="C128" s="14"/>
    </row>
    <row r="129" spans="1:3" ht="42.75" customHeight="1" x14ac:dyDescent="0.2">
      <c r="A129" s="86" t="s">
        <v>198</v>
      </c>
      <c r="B129" s="113" t="s">
        <v>199</v>
      </c>
      <c r="C129" s="113"/>
    </row>
    <row r="130" spans="1:3" ht="68.25" x14ac:dyDescent="0.2">
      <c r="A130" s="60" t="s">
        <v>200</v>
      </c>
      <c r="B130" s="89" t="s">
        <v>201</v>
      </c>
      <c r="C130" s="33" t="str">
        <f>IF([1]С6.1!E11="нет",[1]С6!F13,"")</f>
        <v/>
      </c>
    </row>
    <row r="131" spans="1:3" ht="42.75" x14ac:dyDescent="0.2">
      <c r="A131" s="60" t="s">
        <v>202</v>
      </c>
      <c r="B131" s="90" t="s">
        <v>203</v>
      </c>
      <c r="C131" s="91" t="str">
        <f>IF([1]С6.1!E12="нет",[1]С6.1!E17,"")</f>
        <v/>
      </c>
    </row>
    <row r="132" spans="1:3" ht="68.25" x14ac:dyDescent="0.2">
      <c r="A132" s="60" t="s">
        <v>204</v>
      </c>
      <c r="B132" s="89" t="s">
        <v>205</v>
      </c>
      <c r="C132" s="92" t="str">
        <f>IF([1]С6.1!E18="нет",[1]С6!F19,"")</f>
        <v/>
      </c>
    </row>
    <row r="133" spans="1:3" ht="55.5" x14ac:dyDescent="0.2">
      <c r="A133" s="60" t="s">
        <v>206</v>
      </c>
      <c r="B133" s="90" t="s">
        <v>207</v>
      </c>
      <c r="C133" s="35" t="str">
        <f>IF([1]С6.1!E18="нет",[1]С6.1!E19,"")</f>
        <v/>
      </c>
    </row>
    <row r="134" spans="1:3" ht="61.5" customHeight="1" x14ac:dyDescent="0.2">
      <c r="A134" s="60" t="s">
        <v>208</v>
      </c>
      <c r="B134" s="90" t="s">
        <v>209</v>
      </c>
      <c r="C134" s="35" t="str">
        <f>IF([1]С6.1!E18="нет",[1]С6.1!E22,"")</f>
        <v/>
      </c>
    </row>
    <row r="135" spans="1:3" ht="69" thickBot="1" x14ac:dyDescent="0.25">
      <c r="A135" s="75" t="s">
        <v>210</v>
      </c>
      <c r="B135" s="93" t="s">
        <v>211</v>
      </c>
      <c r="C135" s="77" t="str">
        <f>IF([1]С6.1!E18="нет",[1]С6.1!E23,"")</f>
        <v/>
      </c>
    </row>
    <row r="136" spans="1:3" s="88" customFormat="1" ht="13.5" thickBot="1" x14ac:dyDescent="0.25">
      <c r="A136" s="48"/>
      <c r="B136" s="49"/>
      <c r="C136" s="14"/>
    </row>
    <row r="137" spans="1:3" ht="15.75" x14ac:dyDescent="0.2">
      <c r="A137" s="86" t="s">
        <v>212</v>
      </c>
      <c r="B137" s="94" t="s">
        <v>213</v>
      </c>
      <c r="C137" s="95">
        <f>[1]С2!F39</f>
        <v>22.662032399999998</v>
      </c>
    </row>
    <row r="138" spans="1:3" ht="14.25" x14ac:dyDescent="0.2">
      <c r="A138" s="60" t="s">
        <v>214</v>
      </c>
      <c r="B138" s="59" t="s">
        <v>215</v>
      </c>
      <c r="C138" s="33">
        <f>[1]С2!F40</f>
        <v>7</v>
      </c>
    </row>
    <row r="139" spans="1:3" ht="17.25" x14ac:dyDescent="0.2">
      <c r="A139" s="60" t="s">
        <v>216</v>
      </c>
      <c r="B139" s="59" t="s">
        <v>217</v>
      </c>
      <c r="C139" s="33">
        <f>[1]С2!F42</f>
        <v>0.97</v>
      </c>
    </row>
    <row r="140" spans="1:3" ht="15" thickBot="1" x14ac:dyDescent="0.25">
      <c r="A140" s="75" t="s">
        <v>218</v>
      </c>
      <c r="B140" s="76" t="s">
        <v>219</v>
      </c>
      <c r="C140" s="47">
        <f>[1]С2!F44</f>
        <v>0.38100000000000001</v>
      </c>
    </row>
    <row r="141" spans="1:3" s="88" customFormat="1" ht="13.5" thickBot="1" x14ac:dyDescent="0.25">
      <c r="A141" s="48"/>
      <c r="B141" s="49"/>
      <c r="C141" s="14"/>
    </row>
    <row r="142" spans="1:3" ht="17.25" x14ac:dyDescent="0.2">
      <c r="A142" s="86" t="s">
        <v>220</v>
      </c>
      <c r="B142" s="96" t="s">
        <v>221</v>
      </c>
      <c r="C142" s="97">
        <f>[1]С2!F37</f>
        <v>1.3822747209000001</v>
      </c>
    </row>
    <row r="143" spans="1:3" ht="17.25" customHeight="1" thickBot="1" x14ac:dyDescent="0.25">
      <c r="A143" s="75" t="s">
        <v>222</v>
      </c>
      <c r="B143" s="114" t="s">
        <v>223</v>
      </c>
      <c r="C143" s="114"/>
    </row>
    <row r="144" spans="1:3" x14ac:dyDescent="0.2">
      <c r="A144" s="99"/>
      <c r="B144" s="100" t="s">
        <v>224</v>
      </c>
      <c r="C144" s="101"/>
    </row>
    <row r="145" spans="1:3" x14ac:dyDescent="0.2">
      <c r="A145" s="99"/>
      <c r="B145" s="102">
        <v>2020</v>
      </c>
      <c r="C145" s="103">
        <f>[1]С2.5!$E$11</f>
        <v>-2.9000000000000026E-2</v>
      </c>
    </row>
    <row r="146" spans="1:3" x14ac:dyDescent="0.2">
      <c r="B146" s="102">
        <f>B145+1</f>
        <v>2021</v>
      </c>
      <c r="C146" s="104">
        <f>[1]С2.5!$F$11</f>
        <v>0.245</v>
      </c>
    </row>
    <row r="147" spans="1:3" x14ac:dyDescent="0.2">
      <c r="B147" s="102">
        <f t="shared" ref="B147:B210" si="0">B146+1</f>
        <v>2022</v>
      </c>
      <c r="C147" s="105">
        <f>[1]С2.5!$G$11</f>
        <v>0.121</v>
      </c>
    </row>
    <row r="148" spans="1:3" ht="13.5" thickBot="1" x14ac:dyDescent="0.25">
      <c r="B148" s="106">
        <f t="shared" si="0"/>
        <v>2023</v>
      </c>
      <c r="C148" s="107">
        <f>[1]С2.5!$H$11</f>
        <v>0.02</v>
      </c>
    </row>
    <row r="149" spans="1:3" ht="13.5" hidden="1" thickBot="1" x14ac:dyDescent="0.25">
      <c r="B149" s="106">
        <f t="shared" si="0"/>
        <v>2024</v>
      </c>
      <c r="C149" s="107">
        <f>[1]С2.5!$I$11</f>
        <v>0</v>
      </c>
    </row>
    <row r="150" spans="1:3" ht="13.5" hidden="1" thickBot="1" x14ac:dyDescent="0.25">
      <c r="B150" s="106">
        <f t="shared" si="0"/>
        <v>2025</v>
      </c>
      <c r="C150" s="107">
        <f>[1]С2.5!$J$11</f>
        <v>0</v>
      </c>
    </row>
    <row r="151" spans="1:3" ht="13.5" hidden="1" thickBot="1" x14ac:dyDescent="0.25">
      <c r="B151" s="106">
        <f t="shared" si="0"/>
        <v>2026</v>
      </c>
      <c r="C151" s="107">
        <f>[1]С2.5!$K$11</f>
        <v>0</v>
      </c>
    </row>
    <row r="152" spans="1:3" ht="13.5" hidden="1" thickBot="1" x14ac:dyDescent="0.25">
      <c r="B152" s="106">
        <f t="shared" si="0"/>
        <v>2027</v>
      </c>
      <c r="C152" s="107">
        <f>[1]С2.5!$L$11</f>
        <v>0</v>
      </c>
    </row>
    <row r="153" spans="1:3" ht="13.5" hidden="1" thickBot="1" x14ac:dyDescent="0.25">
      <c r="B153" s="106">
        <f t="shared" si="0"/>
        <v>2028</v>
      </c>
      <c r="C153" s="107">
        <f>[1]С2.5!$M$11</f>
        <v>0</v>
      </c>
    </row>
    <row r="154" spans="1:3" ht="13.5" hidden="1" thickBot="1" x14ac:dyDescent="0.25">
      <c r="B154" s="106">
        <f t="shared" si="0"/>
        <v>2029</v>
      </c>
      <c r="C154" s="107">
        <f>[1]С2.5!$N$11</f>
        <v>0</v>
      </c>
    </row>
    <row r="155" spans="1:3" ht="13.5" hidden="1" thickBot="1" x14ac:dyDescent="0.25">
      <c r="B155" s="106">
        <f t="shared" si="0"/>
        <v>2030</v>
      </c>
      <c r="C155" s="107">
        <f>[1]С2.5!$O$11</f>
        <v>0</v>
      </c>
    </row>
    <row r="156" spans="1:3" ht="13.5" hidden="1" thickBot="1" x14ac:dyDescent="0.25">
      <c r="B156" s="106">
        <f t="shared" si="0"/>
        <v>2031</v>
      </c>
      <c r="C156" s="107">
        <f>[1]С2.5!$P$11</f>
        <v>0</v>
      </c>
    </row>
    <row r="157" spans="1:3" ht="13.5" hidden="1" thickBot="1" x14ac:dyDescent="0.25">
      <c r="B157" s="106">
        <f t="shared" si="0"/>
        <v>2032</v>
      </c>
      <c r="C157" s="107">
        <f>[1]С2.5!$Q$11</f>
        <v>0</v>
      </c>
    </row>
    <row r="158" spans="1:3" ht="13.5" hidden="1" thickBot="1" x14ac:dyDescent="0.25">
      <c r="B158" s="106">
        <f t="shared" si="0"/>
        <v>2033</v>
      </c>
      <c r="C158" s="107">
        <f>[1]С2.5!$R$11</f>
        <v>0</v>
      </c>
    </row>
    <row r="159" spans="1:3" ht="13.5" hidden="1" thickBot="1" x14ac:dyDescent="0.25">
      <c r="B159" s="106">
        <f t="shared" si="0"/>
        <v>2034</v>
      </c>
      <c r="C159" s="107">
        <f>[1]С2.5!$S$11</f>
        <v>0</v>
      </c>
    </row>
    <row r="160" spans="1:3" ht="13.5" hidden="1" thickBot="1" x14ac:dyDescent="0.25">
      <c r="B160" s="106">
        <f t="shared" si="0"/>
        <v>2035</v>
      </c>
      <c r="C160" s="107">
        <f>[1]С2.5!$T$11</f>
        <v>0</v>
      </c>
    </row>
    <row r="161" spans="2:3" ht="13.5" hidden="1" thickBot="1" x14ac:dyDescent="0.25">
      <c r="B161" s="106">
        <f t="shared" si="0"/>
        <v>2036</v>
      </c>
      <c r="C161" s="107">
        <f>[1]С2.5!$U$11</f>
        <v>0</v>
      </c>
    </row>
    <row r="162" spans="2:3" ht="13.5" hidden="1" thickBot="1" x14ac:dyDescent="0.25">
      <c r="B162" s="106">
        <f t="shared" si="0"/>
        <v>2037</v>
      </c>
      <c r="C162" s="107">
        <f>[1]С2.5!$V$11</f>
        <v>0</v>
      </c>
    </row>
    <row r="163" spans="2:3" ht="13.5" hidden="1" thickBot="1" x14ac:dyDescent="0.25">
      <c r="B163" s="106">
        <f t="shared" si="0"/>
        <v>2038</v>
      </c>
      <c r="C163" s="107">
        <f>[1]С2.5!$W$11</f>
        <v>0</v>
      </c>
    </row>
    <row r="164" spans="2:3" ht="13.5" hidden="1" thickBot="1" x14ac:dyDescent="0.25">
      <c r="B164" s="106">
        <f t="shared" si="0"/>
        <v>2039</v>
      </c>
      <c r="C164" s="107">
        <f>[1]С2.5!$X$11</f>
        <v>0</v>
      </c>
    </row>
    <row r="165" spans="2:3" ht="13.5" hidden="1" thickBot="1" x14ac:dyDescent="0.25">
      <c r="B165" s="106">
        <f t="shared" si="0"/>
        <v>2040</v>
      </c>
      <c r="C165" s="107">
        <f>[1]С2.5!$Y$11</f>
        <v>0</v>
      </c>
    </row>
    <row r="166" spans="2:3" ht="13.5" hidden="1" thickBot="1" x14ac:dyDescent="0.25">
      <c r="B166" s="106">
        <f t="shared" si="0"/>
        <v>2041</v>
      </c>
      <c r="C166" s="107">
        <f>[1]С2.5!$Z$11</f>
        <v>0</v>
      </c>
    </row>
    <row r="167" spans="2:3" ht="13.5" hidden="1" thickBot="1" x14ac:dyDescent="0.25">
      <c r="B167" s="106">
        <f t="shared" si="0"/>
        <v>2042</v>
      </c>
      <c r="C167" s="107">
        <f>[1]С2.5!$AA$11</f>
        <v>0</v>
      </c>
    </row>
    <row r="168" spans="2:3" ht="13.5" hidden="1" thickBot="1" x14ac:dyDescent="0.25">
      <c r="B168" s="106">
        <f t="shared" si="0"/>
        <v>2043</v>
      </c>
      <c r="C168" s="107">
        <f>[1]С2.5!$AB$11</f>
        <v>0</v>
      </c>
    </row>
    <row r="169" spans="2:3" ht="13.5" hidden="1" thickBot="1" x14ac:dyDescent="0.25">
      <c r="B169" s="106">
        <f t="shared" si="0"/>
        <v>2044</v>
      </c>
      <c r="C169" s="107">
        <f>[1]С2.5!$AC$11</f>
        <v>0</v>
      </c>
    </row>
    <row r="170" spans="2:3" ht="13.5" hidden="1" thickBot="1" x14ac:dyDescent="0.25">
      <c r="B170" s="106">
        <f t="shared" si="0"/>
        <v>2045</v>
      </c>
      <c r="C170" s="107">
        <f>[1]С2.5!$AD$11</f>
        <v>0</v>
      </c>
    </row>
    <row r="171" spans="2:3" ht="13.5" hidden="1" thickBot="1" x14ac:dyDescent="0.25">
      <c r="B171" s="106">
        <f t="shared" si="0"/>
        <v>2046</v>
      </c>
      <c r="C171" s="107">
        <f>[1]С2.5!$AE$11</f>
        <v>0</v>
      </c>
    </row>
    <row r="172" spans="2:3" ht="13.5" hidden="1" thickBot="1" x14ac:dyDescent="0.25">
      <c r="B172" s="106">
        <f t="shared" si="0"/>
        <v>2047</v>
      </c>
      <c r="C172" s="107">
        <f>[1]С2.5!$AF$11</f>
        <v>0</v>
      </c>
    </row>
    <row r="173" spans="2:3" ht="13.5" hidden="1" thickBot="1" x14ac:dyDescent="0.25">
      <c r="B173" s="106">
        <f t="shared" si="0"/>
        <v>2048</v>
      </c>
      <c r="C173" s="107">
        <f>[1]С2.5!$AG$11</f>
        <v>0</v>
      </c>
    </row>
    <row r="174" spans="2:3" ht="13.5" hidden="1" thickBot="1" x14ac:dyDescent="0.25">
      <c r="B174" s="106">
        <f t="shared" si="0"/>
        <v>2049</v>
      </c>
      <c r="C174" s="107">
        <f>[1]С2.5!$AH$11</f>
        <v>0</v>
      </c>
    </row>
    <row r="175" spans="2:3" ht="13.5" hidden="1" thickBot="1" x14ac:dyDescent="0.25">
      <c r="B175" s="106">
        <f t="shared" si="0"/>
        <v>2050</v>
      </c>
      <c r="C175" s="107">
        <f>[1]С2.5!$AI$11</f>
        <v>0</v>
      </c>
    </row>
    <row r="176" spans="2:3" ht="13.5" hidden="1" thickBot="1" x14ac:dyDescent="0.25">
      <c r="B176" s="106">
        <f t="shared" si="0"/>
        <v>2051</v>
      </c>
      <c r="C176" s="107">
        <f>[1]С2.5!$AJ$11</f>
        <v>0</v>
      </c>
    </row>
    <row r="177" spans="2:3" ht="13.5" hidden="1" thickBot="1" x14ac:dyDescent="0.25">
      <c r="B177" s="106">
        <f t="shared" si="0"/>
        <v>2052</v>
      </c>
      <c r="C177" s="107">
        <f>[1]С2.5!$AK$11</f>
        <v>0</v>
      </c>
    </row>
    <row r="178" spans="2:3" ht="13.5" hidden="1" thickBot="1" x14ac:dyDescent="0.25">
      <c r="B178" s="106">
        <f t="shared" si="0"/>
        <v>2053</v>
      </c>
      <c r="C178" s="107">
        <f>[1]С2.5!$AL$11</f>
        <v>0</v>
      </c>
    </row>
    <row r="179" spans="2:3" ht="13.5" hidden="1" thickBot="1" x14ac:dyDescent="0.25">
      <c r="B179" s="106">
        <f t="shared" si="0"/>
        <v>2054</v>
      </c>
      <c r="C179" s="107">
        <f>[1]С2.5!$AM$11</f>
        <v>0</v>
      </c>
    </row>
    <row r="180" spans="2:3" ht="13.5" hidden="1" thickBot="1" x14ac:dyDescent="0.25">
      <c r="B180" s="106">
        <f t="shared" si="0"/>
        <v>2055</v>
      </c>
      <c r="C180" s="107">
        <f>[1]С2.5!$AN$11</f>
        <v>0</v>
      </c>
    </row>
    <row r="181" spans="2:3" ht="13.5" hidden="1" thickBot="1" x14ac:dyDescent="0.25">
      <c r="B181" s="106">
        <f t="shared" si="0"/>
        <v>2056</v>
      </c>
      <c r="C181" s="107">
        <f>[1]С2.5!$AO$11</f>
        <v>0</v>
      </c>
    </row>
    <row r="182" spans="2:3" ht="13.5" hidden="1" thickBot="1" x14ac:dyDescent="0.25">
      <c r="B182" s="106">
        <f t="shared" si="0"/>
        <v>2057</v>
      </c>
      <c r="C182" s="107">
        <f>[1]С2.5!$AP$11</f>
        <v>0</v>
      </c>
    </row>
    <row r="183" spans="2:3" ht="13.5" hidden="1" thickBot="1" x14ac:dyDescent="0.25">
      <c r="B183" s="106">
        <f t="shared" si="0"/>
        <v>2058</v>
      </c>
      <c r="C183" s="107">
        <f>[1]С2.5!$AQ$11</f>
        <v>0</v>
      </c>
    </row>
    <row r="184" spans="2:3" ht="13.5" hidden="1" thickBot="1" x14ac:dyDescent="0.25">
      <c r="B184" s="106">
        <f t="shared" si="0"/>
        <v>2059</v>
      </c>
      <c r="C184" s="107">
        <f>[1]С2.5!$AR$11</f>
        <v>0</v>
      </c>
    </row>
    <row r="185" spans="2:3" ht="13.5" hidden="1" thickBot="1" x14ac:dyDescent="0.25">
      <c r="B185" s="106">
        <f t="shared" si="0"/>
        <v>2060</v>
      </c>
      <c r="C185" s="107">
        <f>[1]С2.5!$AS$11</f>
        <v>0</v>
      </c>
    </row>
    <row r="186" spans="2:3" ht="13.5" hidden="1" thickBot="1" x14ac:dyDescent="0.25">
      <c r="B186" s="106">
        <f t="shared" si="0"/>
        <v>2061</v>
      </c>
      <c r="C186" s="107">
        <f>[1]С2.5!$AT$11</f>
        <v>0</v>
      </c>
    </row>
    <row r="187" spans="2:3" ht="13.5" hidden="1" thickBot="1" x14ac:dyDescent="0.25">
      <c r="B187" s="106">
        <f t="shared" si="0"/>
        <v>2062</v>
      </c>
      <c r="C187" s="107">
        <f>[1]С2.5!$AU$11</f>
        <v>0</v>
      </c>
    </row>
    <row r="188" spans="2:3" ht="13.5" hidden="1" thickBot="1" x14ac:dyDescent="0.25">
      <c r="B188" s="106">
        <f t="shared" si="0"/>
        <v>2063</v>
      </c>
      <c r="C188" s="107">
        <f>[1]С2.5!$AV$11</f>
        <v>0</v>
      </c>
    </row>
    <row r="189" spans="2:3" ht="13.5" hidden="1" thickBot="1" x14ac:dyDescent="0.25">
      <c r="B189" s="106">
        <f t="shared" si="0"/>
        <v>2064</v>
      </c>
      <c r="C189" s="107">
        <f>[1]С2.5!$AW$11</f>
        <v>0</v>
      </c>
    </row>
    <row r="190" spans="2:3" ht="13.5" hidden="1" thickBot="1" x14ac:dyDescent="0.25">
      <c r="B190" s="106">
        <f t="shared" si="0"/>
        <v>2065</v>
      </c>
      <c r="C190" s="107">
        <f>[1]С2.5!$AX$11</f>
        <v>0</v>
      </c>
    </row>
    <row r="191" spans="2:3" ht="13.5" hidden="1" thickBot="1" x14ac:dyDescent="0.25">
      <c r="B191" s="106">
        <f t="shared" si="0"/>
        <v>2066</v>
      </c>
      <c r="C191" s="107">
        <f>[1]С2.5!$AY$11</f>
        <v>0</v>
      </c>
    </row>
    <row r="192" spans="2:3" ht="13.5" hidden="1" thickBot="1" x14ac:dyDescent="0.25">
      <c r="B192" s="106">
        <f t="shared" si="0"/>
        <v>2067</v>
      </c>
      <c r="C192" s="107">
        <f>[1]С2.5!$AZ$11</f>
        <v>0</v>
      </c>
    </row>
    <row r="193" spans="2:3" ht="13.5" hidden="1" thickBot="1" x14ac:dyDescent="0.25">
      <c r="B193" s="106">
        <f t="shared" si="0"/>
        <v>2068</v>
      </c>
      <c r="C193" s="107">
        <f>[1]С2.5!$BA$11</f>
        <v>0</v>
      </c>
    </row>
    <row r="194" spans="2:3" ht="13.5" hidden="1" thickBot="1" x14ac:dyDescent="0.25">
      <c r="B194" s="106">
        <f t="shared" si="0"/>
        <v>2069</v>
      </c>
      <c r="C194" s="107">
        <f>[1]С2.5!$BB$11</f>
        <v>0</v>
      </c>
    </row>
    <row r="195" spans="2:3" ht="13.5" hidden="1" thickBot="1" x14ac:dyDescent="0.25">
      <c r="B195" s="106">
        <f t="shared" si="0"/>
        <v>2070</v>
      </c>
      <c r="C195" s="107">
        <f>[1]С2.5!$BC$11</f>
        <v>0</v>
      </c>
    </row>
    <row r="196" spans="2:3" ht="13.5" hidden="1" thickBot="1" x14ac:dyDescent="0.25">
      <c r="B196" s="106">
        <f t="shared" si="0"/>
        <v>2071</v>
      </c>
      <c r="C196" s="107">
        <f>[1]С2.5!$BD$11</f>
        <v>0</v>
      </c>
    </row>
    <row r="197" spans="2:3" ht="13.5" hidden="1" thickBot="1" x14ac:dyDescent="0.25">
      <c r="B197" s="106">
        <f t="shared" si="0"/>
        <v>2072</v>
      </c>
      <c r="C197" s="107">
        <f>[1]С2.5!$BE$11</f>
        <v>0</v>
      </c>
    </row>
    <row r="198" spans="2:3" ht="13.5" hidden="1" thickBot="1" x14ac:dyDescent="0.25">
      <c r="B198" s="106">
        <f t="shared" si="0"/>
        <v>2073</v>
      </c>
      <c r="C198" s="107">
        <f>[1]С2.5!$BF$11</f>
        <v>0</v>
      </c>
    </row>
    <row r="199" spans="2:3" ht="13.5" hidden="1" thickBot="1" x14ac:dyDescent="0.25">
      <c r="B199" s="106">
        <f t="shared" si="0"/>
        <v>2074</v>
      </c>
      <c r="C199" s="107">
        <f>[1]С2.5!$BG$11</f>
        <v>0</v>
      </c>
    </row>
    <row r="200" spans="2:3" ht="13.5" hidden="1" thickBot="1" x14ac:dyDescent="0.25">
      <c r="B200" s="106">
        <f t="shared" si="0"/>
        <v>2075</v>
      </c>
      <c r="C200" s="107">
        <f>[1]С2.5!$BH$11</f>
        <v>0</v>
      </c>
    </row>
    <row r="201" spans="2:3" ht="13.5" hidden="1" thickBot="1" x14ac:dyDescent="0.25">
      <c r="B201" s="106">
        <f t="shared" si="0"/>
        <v>2076</v>
      </c>
      <c r="C201" s="107">
        <f>[1]С2.5!$BI$11</f>
        <v>0</v>
      </c>
    </row>
    <row r="202" spans="2:3" ht="13.5" hidden="1" thickBot="1" x14ac:dyDescent="0.25">
      <c r="B202" s="106">
        <f t="shared" si="0"/>
        <v>2077</v>
      </c>
      <c r="C202" s="107">
        <f>[1]С2.5!$BJ$11</f>
        <v>0</v>
      </c>
    </row>
    <row r="203" spans="2:3" ht="13.5" hidden="1" thickBot="1" x14ac:dyDescent="0.25">
      <c r="B203" s="106">
        <f t="shared" si="0"/>
        <v>2078</v>
      </c>
      <c r="C203" s="107">
        <f>[1]С2.5!$BK$11</f>
        <v>0</v>
      </c>
    </row>
    <row r="204" spans="2:3" ht="13.5" hidden="1" thickBot="1" x14ac:dyDescent="0.25">
      <c r="B204" s="106">
        <f t="shared" si="0"/>
        <v>2079</v>
      </c>
      <c r="C204" s="107">
        <f>[1]С2.5!$BL$11</f>
        <v>0</v>
      </c>
    </row>
    <row r="205" spans="2:3" ht="13.5" hidden="1" thickBot="1" x14ac:dyDescent="0.25">
      <c r="B205" s="106">
        <f t="shared" si="0"/>
        <v>2080</v>
      </c>
      <c r="C205" s="107">
        <f>[1]С2.5!$BM$11</f>
        <v>0</v>
      </c>
    </row>
    <row r="206" spans="2:3" ht="13.5" hidden="1" thickBot="1" x14ac:dyDescent="0.25">
      <c r="B206" s="106">
        <f t="shared" si="0"/>
        <v>2081</v>
      </c>
      <c r="C206" s="107">
        <f>[1]С2.5!$BN$11</f>
        <v>0</v>
      </c>
    </row>
    <row r="207" spans="2:3" ht="13.5" hidden="1" thickBot="1" x14ac:dyDescent="0.25">
      <c r="B207" s="106">
        <f t="shared" si="0"/>
        <v>2082</v>
      </c>
      <c r="C207" s="107">
        <f>[1]С2.5!$BO$11</f>
        <v>0</v>
      </c>
    </row>
    <row r="208" spans="2:3" ht="13.5" hidden="1" thickBot="1" x14ac:dyDescent="0.25">
      <c r="B208" s="106">
        <f t="shared" si="0"/>
        <v>2083</v>
      </c>
      <c r="C208" s="107">
        <f>[1]С2.5!$BP$11</f>
        <v>0</v>
      </c>
    </row>
    <row r="209" spans="2:3" ht="13.5" hidden="1" thickBot="1" x14ac:dyDescent="0.25">
      <c r="B209" s="106">
        <f t="shared" si="0"/>
        <v>2084</v>
      </c>
      <c r="C209" s="107">
        <f>[1]С2.5!$BQ$11</f>
        <v>0</v>
      </c>
    </row>
    <row r="210" spans="2:3" ht="13.5" hidden="1" thickBot="1" x14ac:dyDescent="0.25">
      <c r="B210" s="106">
        <f t="shared" si="0"/>
        <v>2085</v>
      </c>
      <c r="C210" s="107">
        <f>[1]С2.5!$BR$11</f>
        <v>0</v>
      </c>
    </row>
    <row r="211" spans="2:3" ht="13.5" hidden="1" thickBot="1" x14ac:dyDescent="0.25">
      <c r="B211" s="106">
        <f t="shared" ref="B211:B224" si="1">B210+1</f>
        <v>2086</v>
      </c>
      <c r="C211" s="107">
        <f>[1]С2.5!$BS$11</f>
        <v>0</v>
      </c>
    </row>
    <row r="212" spans="2:3" ht="13.5" hidden="1" thickBot="1" x14ac:dyDescent="0.25">
      <c r="B212" s="106">
        <f t="shared" si="1"/>
        <v>2087</v>
      </c>
      <c r="C212" s="107">
        <f>[1]С2.5!$BT$11</f>
        <v>0</v>
      </c>
    </row>
    <row r="213" spans="2:3" ht="13.5" hidden="1" thickBot="1" x14ac:dyDescent="0.25">
      <c r="B213" s="106">
        <f t="shared" si="1"/>
        <v>2088</v>
      </c>
      <c r="C213" s="107">
        <f>[1]С2.5!$BU$11</f>
        <v>0</v>
      </c>
    </row>
    <row r="214" spans="2:3" ht="13.5" hidden="1" thickBot="1" x14ac:dyDescent="0.25">
      <c r="B214" s="106">
        <f t="shared" si="1"/>
        <v>2089</v>
      </c>
      <c r="C214" s="107">
        <f>[1]С2.5!$BV$11</f>
        <v>0</v>
      </c>
    </row>
    <row r="215" spans="2:3" ht="13.5" hidden="1" thickBot="1" x14ac:dyDescent="0.25">
      <c r="B215" s="106">
        <f t="shared" si="1"/>
        <v>2090</v>
      </c>
      <c r="C215" s="107">
        <f>[1]С2.5!$BW$11</f>
        <v>0</v>
      </c>
    </row>
    <row r="216" spans="2:3" ht="13.5" hidden="1" thickBot="1" x14ac:dyDescent="0.25">
      <c r="B216" s="106">
        <f t="shared" si="1"/>
        <v>2091</v>
      </c>
      <c r="C216" s="107">
        <f>[1]С2.5!$BX$11</f>
        <v>0</v>
      </c>
    </row>
    <row r="217" spans="2:3" ht="13.5" hidden="1" thickBot="1" x14ac:dyDescent="0.25">
      <c r="B217" s="106">
        <f t="shared" si="1"/>
        <v>2092</v>
      </c>
      <c r="C217" s="107">
        <f>[1]С2.5!$BY$11</f>
        <v>0</v>
      </c>
    </row>
    <row r="218" spans="2:3" ht="13.5" hidden="1" thickBot="1" x14ac:dyDescent="0.25">
      <c r="B218" s="106">
        <f t="shared" si="1"/>
        <v>2093</v>
      </c>
      <c r="C218" s="107">
        <f>[1]С2.5!$BZ$11</f>
        <v>0</v>
      </c>
    </row>
    <row r="219" spans="2:3" ht="13.5" hidden="1" thickBot="1" x14ac:dyDescent="0.25">
      <c r="B219" s="106">
        <f t="shared" si="1"/>
        <v>2094</v>
      </c>
      <c r="C219" s="107">
        <f>[1]С2.5!$CA$11</f>
        <v>0</v>
      </c>
    </row>
    <row r="220" spans="2:3" ht="13.5" hidden="1" thickBot="1" x14ac:dyDescent="0.25">
      <c r="B220" s="106">
        <f t="shared" si="1"/>
        <v>2095</v>
      </c>
      <c r="C220" s="107">
        <f>[1]С2.5!$CB$11</f>
        <v>0</v>
      </c>
    </row>
    <row r="221" spans="2:3" ht="13.5" hidden="1" thickBot="1" x14ac:dyDescent="0.25">
      <c r="B221" s="106">
        <f t="shared" si="1"/>
        <v>2096</v>
      </c>
      <c r="C221" s="107">
        <f>[1]С2.5!$CC$11</f>
        <v>0</v>
      </c>
    </row>
    <row r="222" spans="2:3" ht="13.5" hidden="1" thickBot="1" x14ac:dyDescent="0.25">
      <c r="B222" s="106">
        <f t="shared" si="1"/>
        <v>2097</v>
      </c>
      <c r="C222" s="107">
        <f>[1]С2.5!$CD$11</f>
        <v>0</v>
      </c>
    </row>
    <row r="223" spans="2:3" ht="13.5" hidden="1" thickBot="1" x14ac:dyDescent="0.25">
      <c r="B223" s="106">
        <f t="shared" si="1"/>
        <v>2098</v>
      </c>
      <c r="C223" s="107">
        <f>[1]С2.5!$CE$11</f>
        <v>0</v>
      </c>
    </row>
    <row r="224" spans="2:3" ht="13.5" hidden="1" thickBot="1" x14ac:dyDescent="0.25">
      <c r="B224" s="106">
        <f t="shared" si="1"/>
        <v>2099</v>
      </c>
      <c r="C224" s="107">
        <f>[1]С2.5!$CF$11</f>
        <v>0</v>
      </c>
    </row>
    <row r="225" spans="2:3" ht="13.5" hidden="1" thickBot="1" x14ac:dyDescent="0.25">
      <c r="B225" s="108">
        <f>B162+1</f>
        <v>2038</v>
      </c>
      <c r="C225" s="109" t="e">
        <f>[1]С2.5!#REF!</f>
        <v>#REF!</v>
      </c>
    </row>
    <row r="226" spans="2:3" x14ac:dyDescent="0.2">
      <c r="B226" s="110"/>
      <c r="C226" s="111"/>
    </row>
  </sheetData>
  <mergeCells count="9">
    <mergeCell ref="B126:C126"/>
    <mergeCell ref="B129:C129"/>
    <mergeCell ref="B143:C143"/>
    <mergeCell ref="B1:C1"/>
    <mergeCell ref="A14:C14"/>
    <mergeCell ref="B27:C27"/>
    <mergeCell ref="B45:C45"/>
    <mergeCell ref="B90:C90"/>
    <mergeCell ref="B101:C10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B20" sqref="B20"/>
    </sheetView>
  </sheetViews>
  <sheetFormatPr defaultRowHeight="12.75" x14ac:dyDescent="0.2"/>
  <cols>
    <col min="1" max="1" width="9.140625" style="2" customWidth="1"/>
    <col min="2" max="2" width="100.5703125" style="2" customWidth="1"/>
    <col min="3" max="3" width="20.85546875" style="6" customWidth="1"/>
    <col min="4" max="247" width="9.140625" style="2"/>
    <col min="248" max="248" width="3.570312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570312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570312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570312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570312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570312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570312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570312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570312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570312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570312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570312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570312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570312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570312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570312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570312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570312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570312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570312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570312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570312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570312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570312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570312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570312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570312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570312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570312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570312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570312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570312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570312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570312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570312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570312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570312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570312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570312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570312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570312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570312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570312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570312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570312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570312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570312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570312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570312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570312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570312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570312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570312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570312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570312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570312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570312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570312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570312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570312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570312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570312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570312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118"/>
      <c r="B1" s="115" t="s">
        <v>225</v>
      </c>
      <c r="C1" s="115"/>
    </row>
    <row r="2" spans="1:3" x14ac:dyDescent="0.2">
      <c r="A2" s="1"/>
      <c r="B2" s="3" t="s">
        <v>1</v>
      </c>
      <c r="C2" s="4">
        <f ca="1">TODAY()</f>
        <v>44944</v>
      </c>
    </row>
    <row r="3" spans="1:3" x14ac:dyDescent="0.2">
      <c r="A3" s="1"/>
      <c r="B3" s="119" t="s">
        <v>2</v>
      </c>
    </row>
    <row r="4" spans="1:3" x14ac:dyDescent="0.2">
      <c r="A4" s="7"/>
      <c r="B4" s="8" t="str">
        <f>[2]И1!D13</f>
        <v>Субъект Российской Федерации</v>
      </c>
      <c r="C4" s="9" t="str">
        <f>[2]И1!E13</f>
        <v>Новосибирская обл</v>
      </c>
    </row>
    <row r="5" spans="1:3" x14ac:dyDescent="0.2">
      <c r="A5" s="7"/>
      <c r="B5" s="8" t="str">
        <f>[2]И1!D14</f>
        <v>Тип муниципального образования (выберите из списка)</v>
      </c>
      <c r="C5" s="9" t="str">
        <f>[2]И1!E14</f>
        <v>город Искитим</v>
      </c>
    </row>
    <row r="6" spans="1:3" x14ac:dyDescent="0.2">
      <c r="A6" s="7"/>
      <c r="B6" s="8" t="str">
        <f>IF([2]И1!E15="","",[2]И1!D15)</f>
        <v/>
      </c>
      <c r="C6" s="9" t="str">
        <f>IF([2]И1!E15="","",[2]И1!E15)</f>
        <v/>
      </c>
    </row>
    <row r="7" spans="1:3" x14ac:dyDescent="0.2">
      <c r="A7" s="7"/>
      <c r="B7" s="8" t="str">
        <f>[2]И1!D16</f>
        <v>Код ОКТМО</v>
      </c>
      <c r="C7" s="10" t="str">
        <f>[2]И1!E16</f>
        <v>50712000001</v>
      </c>
    </row>
    <row r="8" spans="1:3" x14ac:dyDescent="0.2">
      <c r="A8" s="7"/>
      <c r="B8" s="11" t="str">
        <f>[2]И1!D17</f>
        <v>Система теплоснабжения</v>
      </c>
      <c r="C8" s="12">
        <f>[2]И1!E17</f>
        <v>0</v>
      </c>
    </row>
    <row r="9" spans="1:3" x14ac:dyDescent="0.2">
      <c r="A9" s="7"/>
      <c r="B9" s="8" t="str">
        <f>[2]И1!D8</f>
        <v>Период регулирования (i)-й</v>
      </c>
      <c r="C9" s="13">
        <f>[2]И1!E8</f>
        <v>2023</v>
      </c>
    </row>
    <row r="10" spans="1:3" x14ac:dyDescent="0.2">
      <c r="A10" s="7"/>
      <c r="B10" s="8" t="str">
        <f>[2]И1!D9</f>
        <v>Период регулирования (i-1)-й</v>
      </c>
      <c r="C10" s="13">
        <f>[2]И1!E9</f>
        <v>2022</v>
      </c>
    </row>
    <row r="11" spans="1:3" x14ac:dyDescent="0.2">
      <c r="A11" s="7"/>
      <c r="B11" s="8" t="str">
        <f>[2]И1!D10</f>
        <v>Период регулирования (i-2)-й</v>
      </c>
      <c r="C11" s="13">
        <f>[2]И1!E10</f>
        <v>2021</v>
      </c>
    </row>
    <row r="12" spans="1:3" x14ac:dyDescent="0.2">
      <c r="A12" s="7"/>
      <c r="B12" s="8" t="str">
        <f>[2]И1!D11</f>
        <v>Базовый год (б)</v>
      </c>
      <c r="C12" s="13">
        <f>[2]И1!E11</f>
        <v>2019</v>
      </c>
    </row>
    <row r="13" spans="1:3" ht="38.25" x14ac:dyDescent="0.2">
      <c r="A13" s="7"/>
      <c r="B13" s="8" t="str">
        <f>[2]И1!D18</f>
        <v>Вид топлива, использование которого преобладает в системе теплоснабжения</v>
      </c>
      <c r="C13" s="14" t="str">
        <f>[2]С1.1!E13</f>
        <v>уголь (вид угля не указан в топливном балансе)</v>
      </c>
    </row>
    <row r="14" spans="1:3" ht="31.7" customHeight="1" thickBot="1" x14ac:dyDescent="0.25">
      <c r="A14" s="120" t="s">
        <v>3</v>
      </c>
      <c r="B14" s="120"/>
      <c r="C14" s="120"/>
    </row>
    <row r="15" spans="1:3" x14ac:dyDescent="0.2">
      <c r="A15" s="15" t="s">
        <v>4</v>
      </c>
      <c r="B15" s="121" t="s">
        <v>5</v>
      </c>
      <c r="C15" s="122" t="s">
        <v>6</v>
      </c>
    </row>
    <row r="16" spans="1:3" x14ac:dyDescent="0.2">
      <c r="A16" s="18">
        <v>1</v>
      </c>
      <c r="B16" s="123">
        <v>2</v>
      </c>
      <c r="C16" s="124">
        <v>3</v>
      </c>
    </row>
    <row r="17" spans="1:3" x14ac:dyDescent="0.2">
      <c r="A17" s="21">
        <v>1</v>
      </c>
      <c r="B17" s="22" t="s">
        <v>7</v>
      </c>
      <c r="C17" s="23">
        <f>SUM(C18:C22)</f>
        <v>3932.3294868178114</v>
      </c>
    </row>
    <row r="18" spans="1:3" ht="42.75" x14ac:dyDescent="0.2">
      <c r="A18" s="21" t="s">
        <v>8</v>
      </c>
      <c r="B18" s="24" t="s">
        <v>9</v>
      </c>
      <c r="C18" s="25">
        <f>[2]С1!F12</f>
        <v>812.49768233774159</v>
      </c>
    </row>
    <row r="19" spans="1:3" ht="42.75" x14ac:dyDescent="0.2">
      <c r="A19" s="21" t="s">
        <v>10</v>
      </c>
      <c r="B19" s="24" t="s">
        <v>11</v>
      </c>
      <c r="C19" s="25">
        <f>[2]С2!F12</f>
        <v>2096.0379553512757</v>
      </c>
    </row>
    <row r="20" spans="1:3" ht="30" x14ac:dyDescent="0.2">
      <c r="A20" s="21" t="s">
        <v>12</v>
      </c>
      <c r="B20" s="24" t="s">
        <v>13</v>
      </c>
      <c r="C20" s="25">
        <f>[2]С3!F12</f>
        <v>501.89112050234564</v>
      </c>
    </row>
    <row r="21" spans="1:3" ht="42.75" x14ac:dyDescent="0.2">
      <c r="A21" s="21" t="s">
        <v>14</v>
      </c>
      <c r="B21" s="24" t="s">
        <v>226</v>
      </c>
      <c r="C21" s="25">
        <f>[2]С4!F12</f>
        <v>444.79822888492293</v>
      </c>
    </row>
    <row r="22" spans="1:3" ht="30" x14ac:dyDescent="0.2">
      <c r="A22" s="21" t="s">
        <v>16</v>
      </c>
      <c r="B22" s="24" t="s">
        <v>227</v>
      </c>
      <c r="C22" s="25">
        <f>[2]С5!F12</f>
        <v>77.104499741525714</v>
      </c>
    </row>
    <row r="23" spans="1:3" ht="43.5" thickBot="1" x14ac:dyDescent="0.25">
      <c r="A23" s="26" t="s">
        <v>18</v>
      </c>
      <c r="B23" s="98" t="s">
        <v>228</v>
      </c>
      <c r="C23" s="28" t="str">
        <f>[2]С6!F12</f>
        <v>-</v>
      </c>
    </row>
    <row r="24" spans="1:3" ht="13.5" thickBot="1" x14ac:dyDescent="0.25">
      <c r="A24" s="1"/>
    </row>
    <row r="25" spans="1:3" x14ac:dyDescent="0.2">
      <c r="A25" s="15" t="s">
        <v>4</v>
      </c>
      <c r="B25" s="29" t="s">
        <v>5</v>
      </c>
      <c r="C25" s="16" t="s">
        <v>6</v>
      </c>
    </row>
    <row r="26" spans="1:3" x14ac:dyDescent="0.2">
      <c r="A26" s="18">
        <v>1</v>
      </c>
      <c r="B26" s="30">
        <v>2</v>
      </c>
      <c r="C26" s="31">
        <v>3</v>
      </c>
    </row>
    <row r="27" spans="1:3" ht="30" customHeight="1" x14ac:dyDescent="0.2">
      <c r="A27" s="21">
        <v>1</v>
      </c>
      <c r="B27" s="117" t="s">
        <v>20</v>
      </c>
      <c r="C27" s="117"/>
    </row>
    <row r="28" spans="1:3" x14ac:dyDescent="0.2">
      <c r="A28" s="21" t="s">
        <v>8</v>
      </c>
      <c r="B28" s="32" t="s">
        <v>229</v>
      </c>
      <c r="C28" s="33">
        <f>[2]С1.1!E16</f>
        <v>5100</v>
      </c>
    </row>
    <row r="29" spans="1:3" ht="42.75" x14ac:dyDescent="0.2">
      <c r="A29" s="21" t="s">
        <v>10</v>
      </c>
      <c r="B29" s="32" t="s">
        <v>230</v>
      </c>
      <c r="C29" s="33">
        <f>[2]С1.1!E27</f>
        <v>2193.13</v>
      </c>
    </row>
    <row r="30" spans="1:3" ht="17.25" x14ac:dyDescent="0.2">
      <c r="A30" s="21" t="s">
        <v>12</v>
      </c>
      <c r="B30" s="32" t="s">
        <v>29</v>
      </c>
      <c r="C30" s="35">
        <f>[2]С1.1!E19</f>
        <v>0.59499999999999997</v>
      </c>
    </row>
    <row r="31" spans="1:3" ht="17.25" x14ac:dyDescent="0.2">
      <c r="A31" s="21" t="s">
        <v>14</v>
      </c>
      <c r="B31" s="32" t="s">
        <v>30</v>
      </c>
      <c r="C31" s="35">
        <f>[2]С1.1!E20</f>
        <v>-0.113</v>
      </c>
    </row>
    <row r="32" spans="1:3" ht="30" x14ac:dyDescent="0.2">
      <c r="A32" s="21" t="s">
        <v>16</v>
      </c>
      <c r="B32" s="36" t="s">
        <v>231</v>
      </c>
      <c r="C32" s="125">
        <f>[2]С1!F13</f>
        <v>176.4</v>
      </c>
    </row>
    <row r="33" spans="1:3" x14ac:dyDescent="0.2">
      <c r="A33" s="21" t="s">
        <v>18</v>
      </c>
      <c r="B33" s="36" t="s">
        <v>32</v>
      </c>
      <c r="C33" s="38">
        <f>[2]С1!F16</f>
        <v>7000</v>
      </c>
    </row>
    <row r="34" spans="1:3" ht="14.25" x14ac:dyDescent="0.2">
      <c r="A34" s="21" t="s">
        <v>33</v>
      </c>
      <c r="B34" s="40" t="s">
        <v>232</v>
      </c>
      <c r="C34" s="41">
        <f>[2]С1!F17</f>
        <v>0.72857142857142854</v>
      </c>
    </row>
    <row r="35" spans="1:3" ht="15.75" x14ac:dyDescent="0.2">
      <c r="A35" s="126" t="s">
        <v>35</v>
      </c>
      <c r="B35" s="43" t="s">
        <v>36</v>
      </c>
      <c r="C35" s="41">
        <f>[2]С1!F20</f>
        <v>22.672560430799997</v>
      </c>
    </row>
    <row r="36" spans="1:3" ht="15.75" x14ac:dyDescent="0.2">
      <c r="A36" s="126" t="s">
        <v>37</v>
      </c>
      <c r="B36" s="44" t="s">
        <v>38</v>
      </c>
      <c r="C36" s="41">
        <f>[2]С1!F21</f>
        <v>21.948267599999998</v>
      </c>
    </row>
    <row r="37" spans="1:3" ht="14.25" x14ac:dyDescent="0.2">
      <c r="A37" s="126" t="s">
        <v>39</v>
      </c>
      <c r="B37" s="45" t="s">
        <v>40</v>
      </c>
      <c r="C37" s="41">
        <f>[2]С1!F22</f>
        <v>1.0329999999999999</v>
      </c>
    </row>
    <row r="38" spans="1:3" ht="53.25" thickBot="1" x14ac:dyDescent="0.25">
      <c r="A38" s="26" t="s">
        <v>41</v>
      </c>
      <c r="B38" s="46" t="s">
        <v>42</v>
      </c>
      <c r="C38" s="47">
        <f>[2]С1!F23</f>
        <v>1.0469999999999999</v>
      </c>
    </row>
    <row r="39" spans="1:3" ht="13.5" thickBot="1" x14ac:dyDescent="0.25">
      <c r="A39" s="48"/>
      <c r="B39" s="127"/>
      <c r="C39" s="128"/>
    </row>
    <row r="40" spans="1:3" ht="30" customHeight="1" x14ac:dyDescent="0.2">
      <c r="A40" s="50" t="s">
        <v>43</v>
      </c>
      <c r="B40" s="113" t="s">
        <v>44</v>
      </c>
      <c r="C40" s="113"/>
    </row>
    <row r="41" spans="1:3" ht="25.5" x14ac:dyDescent="0.2">
      <c r="A41" s="21" t="s">
        <v>45</v>
      </c>
      <c r="B41" s="36" t="s">
        <v>46</v>
      </c>
      <c r="C41" s="51" t="str">
        <f>[2]С2.1!E12</f>
        <v>V</v>
      </c>
    </row>
    <row r="42" spans="1:3" ht="25.5" x14ac:dyDescent="0.2">
      <c r="A42" s="21" t="s">
        <v>47</v>
      </c>
      <c r="B42" s="32" t="s">
        <v>48</v>
      </c>
      <c r="C42" s="51" t="str">
        <f>[2]С2.1!E13</f>
        <v>6 и менее баллов</v>
      </c>
    </row>
    <row r="43" spans="1:3" ht="25.5" x14ac:dyDescent="0.2">
      <c r="A43" s="21" t="s">
        <v>49</v>
      </c>
      <c r="B43" s="32" t="s">
        <v>233</v>
      </c>
      <c r="C43" s="51" t="str">
        <f>[2]С2.1!E14</f>
        <v>от 200 до 500</v>
      </c>
    </row>
    <row r="44" spans="1:3" ht="25.5" x14ac:dyDescent="0.2">
      <c r="A44" s="21" t="s">
        <v>51</v>
      </c>
      <c r="B44" s="32" t="s">
        <v>234</v>
      </c>
      <c r="C44" s="52" t="str">
        <f>[2]С2.1!E15</f>
        <v>нет</v>
      </c>
    </row>
    <row r="45" spans="1:3" ht="30" x14ac:dyDescent="0.2">
      <c r="A45" s="21" t="s">
        <v>53</v>
      </c>
      <c r="B45" s="32" t="s">
        <v>54</v>
      </c>
      <c r="C45" s="33">
        <f>[2]С2!F18</f>
        <v>38054.92148545439</v>
      </c>
    </row>
    <row r="46" spans="1:3" ht="30" x14ac:dyDescent="0.2">
      <c r="A46" s="21" t="s">
        <v>55</v>
      </c>
      <c r="B46" s="53" t="s">
        <v>56</v>
      </c>
      <c r="C46" s="33">
        <f>IF([2]С2!F19&gt;0,[2]С2!F19,[2]С2!F20)</f>
        <v>27530.649956961381</v>
      </c>
    </row>
    <row r="47" spans="1:3" ht="25.5" x14ac:dyDescent="0.2">
      <c r="A47" s="21" t="s">
        <v>57</v>
      </c>
      <c r="B47" s="54" t="s">
        <v>58</v>
      </c>
      <c r="C47" s="33">
        <f>[2]С2.1!E19</f>
        <v>-37</v>
      </c>
    </row>
    <row r="48" spans="1:3" ht="25.5" x14ac:dyDescent="0.2">
      <c r="A48" s="21" t="s">
        <v>59</v>
      </c>
      <c r="B48" s="54" t="s">
        <v>60</v>
      </c>
      <c r="C48" s="33" t="str">
        <f>[2]С2.1!E22</f>
        <v>нет</v>
      </c>
    </row>
    <row r="49" spans="1:3" ht="38.25" x14ac:dyDescent="0.2">
      <c r="A49" s="21" t="s">
        <v>61</v>
      </c>
      <c r="B49" s="55" t="s">
        <v>62</v>
      </c>
      <c r="C49" s="33">
        <f>[2]С2.2!E10</f>
        <v>1397</v>
      </c>
    </row>
    <row r="50" spans="1:3" ht="25.5" x14ac:dyDescent="0.2">
      <c r="A50" s="21" t="s">
        <v>63</v>
      </c>
      <c r="B50" s="56" t="s">
        <v>64</v>
      </c>
      <c r="C50" s="33">
        <f>[2]С2.2!E12</f>
        <v>5.97</v>
      </c>
    </row>
    <row r="51" spans="1:3" ht="52.5" x14ac:dyDescent="0.2">
      <c r="A51" s="21" t="s">
        <v>65</v>
      </c>
      <c r="B51" s="57" t="s">
        <v>66</v>
      </c>
      <c r="C51" s="33">
        <f>[2]С2.2!E13</f>
        <v>1</v>
      </c>
    </row>
    <row r="52" spans="1:3" ht="27.75" x14ac:dyDescent="0.2">
      <c r="A52" s="21" t="s">
        <v>67</v>
      </c>
      <c r="B52" s="56" t="s">
        <v>68</v>
      </c>
      <c r="C52" s="33">
        <f>[2]С2.2!E14</f>
        <v>14899</v>
      </c>
    </row>
    <row r="53" spans="1:3" ht="25.5" x14ac:dyDescent="0.2">
      <c r="A53" s="21" t="s">
        <v>69</v>
      </c>
      <c r="B53" s="57" t="s">
        <v>70</v>
      </c>
      <c r="C53" s="35">
        <f>[2]С2.2!E15</f>
        <v>4.8000000000000001E-2</v>
      </c>
    </row>
    <row r="54" spans="1:3" x14ac:dyDescent="0.2">
      <c r="A54" s="21" t="s">
        <v>71</v>
      </c>
      <c r="B54" s="57" t="s">
        <v>72</v>
      </c>
      <c r="C54" s="33">
        <f>[2]С2.2!E16</f>
        <v>1</v>
      </c>
    </row>
    <row r="55" spans="1:3" ht="15.75" x14ac:dyDescent="0.2">
      <c r="A55" s="21" t="s">
        <v>73</v>
      </c>
      <c r="B55" s="59" t="s">
        <v>74</v>
      </c>
      <c r="C55" s="33">
        <f>[2]С2!F21</f>
        <v>1</v>
      </c>
    </row>
    <row r="56" spans="1:3" ht="30" x14ac:dyDescent="0.2">
      <c r="A56" s="60" t="s">
        <v>75</v>
      </c>
      <c r="B56" s="32" t="s">
        <v>235</v>
      </c>
      <c r="C56" s="33">
        <f>[2]С2!F13</f>
        <v>173711.7142771151</v>
      </c>
    </row>
    <row r="57" spans="1:3" ht="30" x14ac:dyDescent="0.2">
      <c r="A57" s="60" t="s">
        <v>77</v>
      </c>
      <c r="B57" s="59" t="s">
        <v>236</v>
      </c>
      <c r="C57" s="33">
        <f>[2]С2!F14</f>
        <v>116178</v>
      </c>
    </row>
    <row r="58" spans="1:3" ht="15.75" x14ac:dyDescent="0.2">
      <c r="A58" s="60" t="s">
        <v>79</v>
      </c>
      <c r="B58" s="61" t="s">
        <v>80</v>
      </c>
      <c r="C58" s="41">
        <f>[2]С2!F15</f>
        <v>1.071</v>
      </c>
    </row>
    <row r="59" spans="1:3" ht="15.75" x14ac:dyDescent="0.2">
      <c r="A59" s="60" t="s">
        <v>81</v>
      </c>
      <c r="B59" s="61" t="s">
        <v>82</v>
      </c>
      <c r="C59" s="41">
        <f>[2]С2!F16</f>
        <v>1</v>
      </c>
    </row>
    <row r="60" spans="1:3" ht="17.25" x14ac:dyDescent="0.2">
      <c r="A60" s="60" t="s">
        <v>83</v>
      </c>
      <c r="B60" s="59" t="s">
        <v>84</v>
      </c>
      <c r="C60" s="33">
        <f>[2]С2!F17</f>
        <v>1.01</v>
      </c>
    </row>
    <row r="61" spans="1:3" s="66" customFormat="1" ht="14.25" x14ac:dyDescent="0.2">
      <c r="A61" s="60" t="s">
        <v>85</v>
      </c>
      <c r="B61" s="64" t="s">
        <v>86</v>
      </c>
      <c r="C61" s="65">
        <f>[2]С2!F33</f>
        <v>10</v>
      </c>
    </row>
    <row r="62" spans="1:3" ht="30" x14ac:dyDescent="0.2">
      <c r="A62" s="60" t="s">
        <v>87</v>
      </c>
      <c r="B62" s="67" t="s">
        <v>88</v>
      </c>
      <c r="C62" s="33">
        <f>[2]С2!F26</f>
        <v>3169.6339096936154</v>
      </c>
    </row>
    <row r="63" spans="1:3" ht="17.25" x14ac:dyDescent="0.2">
      <c r="A63" s="60" t="s">
        <v>89</v>
      </c>
      <c r="B63" s="53" t="s">
        <v>237</v>
      </c>
      <c r="C63" s="33">
        <f>[2]С2!F27</f>
        <v>0.54596581199999994</v>
      </c>
    </row>
    <row r="64" spans="1:3" ht="17.25" x14ac:dyDescent="0.2">
      <c r="A64" s="60" t="s">
        <v>91</v>
      </c>
      <c r="B64" s="59" t="s">
        <v>238</v>
      </c>
      <c r="C64" s="65">
        <f>[2]С2!F28</f>
        <v>4200</v>
      </c>
    </row>
    <row r="65" spans="1:3" ht="42.75" x14ac:dyDescent="0.2">
      <c r="A65" s="60" t="s">
        <v>93</v>
      </c>
      <c r="B65" s="32" t="s">
        <v>239</v>
      </c>
      <c r="C65" s="33">
        <f>[2]С2!F22</f>
        <v>35717.748653137714</v>
      </c>
    </row>
    <row r="66" spans="1:3" ht="30" x14ac:dyDescent="0.2">
      <c r="A66" s="60" t="s">
        <v>95</v>
      </c>
      <c r="B66" s="61" t="s">
        <v>240</v>
      </c>
      <c r="C66" s="33">
        <f>[2]С2!F23</f>
        <v>1990</v>
      </c>
    </row>
    <row r="67" spans="1:3" ht="30" x14ac:dyDescent="0.2">
      <c r="A67" s="60" t="s">
        <v>97</v>
      </c>
      <c r="B67" s="53" t="s">
        <v>98</v>
      </c>
      <c r="C67" s="33">
        <f>[2]С2.1!E27</f>
        <v>14307.876789999998</v>
      </c>
    </row>
    <row r="68" spans="1:3" ht="38.25" x14ac:dyDescent="0.2">
      <c r="A68" s="60" t="s">
        <v>99</v>
      </c>
      <c r="B68" s="68" t="s">
        <v>100</v>
      </c>
      <c r="C68" s="52">
        <f>[2]С2.3!E21</f>
        <v>0</v>
      </c>
    </row>
    <row r="69" spans="1:3" ht="25.5" x14ac:dyDescent="0.2">
      <c r="A69" s="60" t="s">
        <v>101</v>
      </c>
      <c r="B69" s="69" t="s">
        <v>102</v>
      </c>
      <c r="C69" s="70">
        <f>[2]С2.3!E11</f>
        <v>9.89</v>
      </c>
    </row>
    <row r="70" spans="1:3" ht="25.5" x14ac:dyDescent="0.2">
      <c r="A70" s="60" t="s">
        <v>103</v>
      </c>
      <c r="B70" s="69" t="s">
        <v>104</v>
      </c>
      <c r="C70" s="65">
        <f>[2]С2.3!E13</f>
        <v>300</v>
      </c>
    </row>
    <row r="71" spans="1:3" ht="25.5" x14ac:dyDescent="0.2">
      <c r="A71" s="60" t="s">
        <v>105</v>
      </c>
      <c r="B71" s="68" t="s">
        <v>106</v>
      </c>
      <c r="C71" s="71">
        <f>IF([2]С2.3!E22&gt;0,[2]С2.3!E22,[2]С2.3!E14)</f>
        <v>61211</v>
      </c>
    </row>
    <row r="72" spans="1:3" ht="38.25" x14ac:dyDescent="0.2">
      <c r="A72" s="60" t="s">
        <v>107</v>
      </c>
      <c r="B72" s="68" t="s">
        <v>108</v>
      </c>
      <c r="C72" s="71">
        <f>IF([2]С2.3!E23&gt;0,[2]С2.3!E23,[2]С2.3!E15)</f>
        <v>45675</v>
      </c>
    </row>
    <row r="73" spans="1:3" ht="30" x14ac:dyDescent="0.2">
      <c r="A73" s="60" t="s">
        <v>109</v>
      </c>
      <c r="B73" s="53" t="s">
        <v>110</v>
      </c>
      <c r="C73" s="33">
        <f>[2]С2.1!E28</f>
        <v>9541.9567200000001</v>
      </c>
    </row>
    <row r="74" spans="1:3" ht="38.25" x14ac:dyDescent="0.2">
      <c r="A74" s="60" t="s">
        <v>111</v>
      </c>
      <c r="B74" s="68" t="s">
        <v>112</v>
      </c>
      <c r="C74" s="52">
        <f>[2]С2.3!E25</f>
        <v>0</v>
      </c>
    </row>
    <row r="75" spans="1:3" ht="25.5" x14ac:dyDescent="0.2">
      <c r="A75" s="60" t="s">
        <v>113</v>
      </c>
      <c r="B75" s="69" t="s">
        <v>114</v>
      </c>
      <c r="C75" s="70">
        <f>[2]С2.3!E12</f>
        <v>0.56000000000000005</v>
      </c>
    </row>
    <row r="76" spans="1:3" ht="25.5" x14ac:dyDescent="0.2">
      <c r="A76" s="60" t="s">
        <v>115</v>
      </c>
      <c r="B76" s="69" t="s">
        <v>104</v>
      </c>
      <c r="C76" s="65">
        <f>[2]С2.3!E13</f>
        <v>300</v>
      </c>
    </row>
    <row r="77" spans="1:3" ht="25.5" x14ac:dyDescent="0.2">
      <c r="A77" s="60" t="s">
        <v>116</v>
      </c>
      <c r="B77" s="72" t="s">
        <v>117</v>
      </c>
      <c r="C77" s="71">
        <f>IF([2]С2.3!E26&gt;0,[2]С2.3!E26,[2]С2.3!E16)</f>
        <v>65637</v>
      </c>
    </row>
    <row r="78" spans="1:3" ht="38.25" x14ac:dyDescent="0.2">
      <c r="A78" s="60" t="s">
        <v>118</v>
      </c>
      <c r="B78" s="72" t="s">
        <v>119</v>
      </c>
      <c r="C78" s="71">
        <f>IF([2]С2.3!E27&gt;0,[2]С2.3!E27,[2]С2.3!E17)</f>
        <v>31684</v>
      </c>
    </row>
    <row r="79" spans="1:3" ht="17.25" x14ac:dyDescent="0.2">
      <c r="A79" s="60" t="s">
        <v>122</v>
      </c>
      <c r="B79" s="32" t="s">
        <v>123</v>
      </c>
      <c r="C79" s="35">
        <f>[2]С2!F29</f>
        <v>0.128978033685065</v>
      </c>
    </row>
    <row r="80" spans="1:3" ht="30" x14ac:dyDescent="0.2">
      <c r="A80" s="60" t="s">
        <v>124</v>
      </c>
      <c r="B80" s="53" t="s">
        <v>125</v>
      </c>
      <c r="C80" s="73">
        <f>[2]С2!F30</f>
        <v>0.11668498168498169</v>
      </c>
    </row>
    <row r="81" spans="1:3" ht="17.25" x14ac:dyDescent="0.2">
      <c r="A81" s="60" t="s">
        <v>126</v>
      </c>
      <c r="B81" s="74" t="s">
        <v>127</v>
      </c>
      <c r="C81" s="35">
        <f>[2]С2!F31</f>
        <v>0.13880000000000001</v>
      </c>
    </row>
    <row r="82" spans="1:3" s="66" customFormat="1" ht="18" thickBot="1" x14ac:dyDescent="0.25">
      <c r="A82" s="75" t="s">
        <v>128</v>
      </c>
      <c r="B82" s="76" t="s">
        <v>129</v>
      </c>
      <c r="C82" s="77">
        <f>[2]С2!F32</f>
        <v>0.12640000000000001</v>
      </c>
    </row>
    <row r="83" spans="1:3" ht="13.5" thickBot="1" x14ac:dyDescent="0.25">
      <c r="A83" s="48"/>
      <c r="B83" s="49"/>
      <c r="C83" s="14"/>
    </row>
    <row r="84" spans="1:3" s="66" customFormat="1" ht="30" customHeight="1" x14ac:dyDescent="0.2">
      <c r="A84" s="78" t="s">
        <v>130</v>
      </c>
      <c r="B84" s="113" t="s">
        <v>131</v>
      </c>
      <c r="C84" s="113"/>
    </row>
    <row r="85" spans="1:3" s="66" customFormat="1" ht="30" x14ac:dyDescent="0.2">
      <c r="A85" s="79" t="s">
        <v>132</v>
      </c>
      <c r="B85" s="32" t="s">
        <v>133</v>
      </c>
      <c r="C85" s="33">
        <f>[2]С3!F14</f>
        <v>7376.3607456898744</v>
      </c>
    </row>
    <row r="86" spans="1:3" s="66" customFormat="1" ht="42.75" x14ac:dyDescent="0.2">
      <c r="A86" s="79" t="s">
        <v>134</v>
      </c>
      <c r="B86" s="53" t="s">
        <v>135</v>
      </c>
      <c r="C86" s="80">
        <f>[2]С3!F15</f>
        <v>0.2</v>
      </c>
    </row>
    <row r="87" spans="1:3" s="66" customFormat="1" ht="14.25" x14ac:dyDescent="0.2">
      <c r="A87" s="79" t="s">
        <v>136</v>
      </c>
      <c r="B87" s="81" t="s">
        <v>137</v>
      </c>
      <c r="C87" s="65">
        <f>[2]С3!F18</f>
        <v>15</v>
      </c>
    </row>
    <row r="88" spans="1:3" s="66" customFormat="1" ht="17.25" x14ac:dyDescent="0.2">
      <c r="A88" s="79" t="s">
        <v>138</v>
      </c>
      <c r="B88" s="32" t="s">
        <v>139</v>
      </c>
      <c r="C88" s="33">
        <f>[2]С3!F19</f>
        <v>3629.7709714303724</v>
      </c>
    </row>
    <row r="89" spans="1:3" s="66" customFormat="1" ht="55.5" x14ac:dyDescent="0.2">
      <c r="A89" s="79" t="s">
        <v>140</v>
      </c>
      <c r="B89" s="53" t="s">
        <v>141</v>
      </c>
      <c r="C89" s="82">
        <f>[2]С3!F20</f>
        <v>2.1999999999999999E-2</v>
      </c>
    </row>
    <row r="90" spans="1:3" s="66" customFormat="1" ht="14.25" x14ac:dyDescent="0.2">
      <c r="A90" s="79" t="s">
        <v>142</v>
      </c>
      <c r="B90" s="59" t="s">
        <v>86</v>
      </c>
      <c r="C90" s="65">
        <f>[2]С3!F21</f>
        <v>10</v>
      </c>
    </row>
    <row r="91" spans="1:3" s="66" customFormat="1" ht="17.25" x14ac:dyDescent="0.2">
      <c r="A91" s="79" t="s">
        <v>143</v>
      </c>
      <c r="B91" s="32" t="s">
        <v>144</v>
      </c>
      <c r="C91" s="33">
        <f>[2]С3!F22</f>
        <v>9.5089017290808471</v>
      </c>
    </row>
    <row r="92" spans="1:3" s="66" customFormat="1" ht="55.5" x14ac:dyDescent="0.2">
      <c r="A92" s="79" t="s">
        <v>145</v>
      </c>
      <c r="B92" s="53" t="s">
        <v>146</v>
      </c>
      <c r="C92" s="82">
        <f>[2]С3!F23</f>
        <v>3.0000000000000001E-3</v>
      </c>
    </row>
    <row r="93" spans="1:3" s="66" customFormat="1" ht="27.75" thickBot="1" x14ac:dyDescent="0.25">
      <c r="A93" s="83" t="s">
        <v>147</v>
      </c>
      <c r="B93" s="84" t="s">
        <v>241</v>
      </c>
      <c r="C93" s="85">
        <f>[2]С3!F24</f>
        <v>3169.6339096936154</v>
      </c>
    </row>
    <row r="94" spans="1:3" ht="13.5" thickBot="1" x14ac:dyDescent="0.25">
      <c r="A94" s="48"/>
      <c r="B94" s="49"/>
      <c r="C94" s="14"/>
    </row>
    <row r="95" spans="1:3" ht="30" customHeight="1" x14ac:dyDescent="0.2">
      <c r="A95" s="86" t="s">
        <v>148</v>
      </c>
      <c r="B95" s="113" t="s">
        <v>149</v>
      </c>
      <c r="C95" s="113"/>
    </row>
    <row r="96" spans="1:3" ht="30" x14ac:dyDescent="0.2">
      <c r="A96" s="60" t="s">
        <v>150</v>
      </c>
      <c r="B96" s="32" t="s">
        <v>242</v>
      </c>
      <c r="C96" s="33">
        <f>[2]С4!F16</f>
        <v>1694.425</v>
      </c>
    </row>
    <row r="97" spans="1:3" ht="30" x14ac:dyDescent="0.2">
      <c r="A97" s="60" t="s">
        <v>152</v>
      </c>
      <c r="B97" s="59" t="s">
        <v>243</v>
      </c>
      <c r="C97" s="33">
        <f>[2]С4!F17</f>
        <v>73547</v>
      </c>
    </row>
    <row r="98" spans="1:3" ht="17.25" x14ac:dyDescent="0.2">
      <c r="A98" s="60" t="s">
        <v>154</v>
      </c>
      <c r="B98" s="59" t="s">
        <v>155</v>
      </c>
      <c r="C98" s="41">
        <f>[2]С4!F18</f>
        <v>0.02</v>
      </c>
    </row>
    <row r="99" spans="1:3" ht="30" x14ac:dyDescent="0.2">
      <c r="A99" s="60" t="s">
        <v>156</v>
      </c>
      <c r="B99" s="59" t="s">
        <v>157</v>
      </c>
      <c r="C99" s="33">
        <f>[2]С4!F19</f>
        <v>14899</v>
      </c>
    </row>
    <row r="100" spans="1:3" ht="31.5" x14ac:dyDescent="0.2">
      <c r="A100" s="60" t="s">
        <v>158</v>
      </c>
      <c r="B100" s="59" t="s">
        <v>159</v>
      </c>
      <c r="C100" s="41">
        <f>[2]С4!F20</f>
        <v>1.4999999999999999E-2</v>
      </c>
    </row>
    <row r="101" spans="1:3" ht="30" x14ac:dyDescent="0.2">
      <c r="A101" s="60" t="s">
        <v>160</v>
      </c>
      <c r="B101" s="32" t="s">
        <v>244</v>
      </c>
      <c r="C101" s="33">
        <f>[2]С4!F21</f>
        <v>2038.1398021103398</v>
      </c>
    </row>
    <row r="102" spans="1:3" ht="24" customHeight="1" x14ac:dyDescent="0.2">
      <c r="A102" s="60" t="s">
        <v>162</v>
      </c>
      <c r="B102" s="53" t="s">
        <v>163</v>
      </c>
      <c r="C102" s="34">
        <f>IF([2]С4.2!F8="да",[2]С4.2!D21,[2]С4.2!D15)</f>
        <v>0</v>
      </c>
    </row>
    <row r="103" spans="1:3" ht="68.25" x14ac:dyDescent="0.2">
      <c r="A103" s="60" t="s">
        <v>164</v>
      </c>
      <c r="B103" s="53" t="s">
        <v>165</v>
      </c>
      <c r="C103" s="33">
        <f>[2]С4!F22</f>
        <v>3.6112641666666665</v>
      </c>
    </row>
    <row r="104" spans="1:3" ht="30" x14ac:dyDescent="0.2">
      <c r="A104" s="60" t="s">
        <v>166</v>
      </c>
      <c r="B104" s="59" t="s">
        <v>245</v>
      </c>
      <c r="C104" s="33">
        <f>[2]С4!F23</f>
        <v>180</v>
      </c>
    </row>
    <row r="105" spans="1:3" ht="14.25" x14ac:dyDescent="0.2">
      <c r="A105" s="60" t="s">
        <v>168</v>
      </c>
      <c r="B105" s="53" t="s">
        <v>169</v>
      </c>
      <c r="C105" s="33">
        <f>[2]С4!F24</f>
        <v>8497.1999999999989</v>
      </c>
    </row>
    <row r="106" spans="1:3" ht="14.25" x14ac:dyDescent="0.2">
      <c r="A106" s="60" t="s">
        <v>170</v>
      </c>
      <c r="B106" s="59" t="s">
        <v>171</v>
      </c>
      <c r="C106" s="41">
        <f>[2]С4!F25</f>
        <v>0.36899999999999999</v>
      </c>
    </row>
    <row r="107" spans="1:3" ht="17.25" x14ac:dyDescent="0.2">
      <c r="A107" s="60" t="s">
        <v>172</v>
      </c>
      <c r="B107" s="32" t="s">
        <v>173</v>
      </c>
      <c r="C107" s="33">
        <f>[2]С4!F26</f>
        <v>47.062860000000001</v>
      </c>
    </row>
    <row r="108" spans="1:3" ht="25.5" x14ac:dyDescent="0.2">
      <c r="A108" s="60" t="s">
        <v>174</v>
      </c>
      <c r="B108" s="53" t="s">
        <v>100</v>
      </c>
      <c r="C108" s="34">
        <f>[2]С4.3!E16</f>
        <v>0</v>
      </c>
    </row>
    <row r="109" spans="1:3" ht="25.5" x14ac:dyDescent="0.2">
      <c r="A109" s="60" t="s">
        <v>175</v>
      </c>
      <c r="B109" s="53" t="s">
        <v>176</v>
      </c>
      <c r="C109" s="33">
        <f>[2]С4.3!E17</f>
        <v>12.66</v>
      </c>
    </row>
    <row r="110" spans="1:3" ht="38.25" x14ac:dyDescent="0.2">
      <c r="A110" s="60" t="s">
        <v>177</v>
      </c>
      <c r="B110" s="53" t="s">
        <v>112</v>
      </c>
      <c r="C110" s="34">
        <f>[2]С4.3!E18</f>
        <v>0</v>
      </c>
    </row>
    <row r="111" spans="1:3" x14ac:dyDescent="0.2">
      <c r="A111" s="60" t="s">
        <v>178</v>
      </c>
      <c r="B111" s="53" t="s">
        <v>179</v>
      </c>
      <c r="C111" s="33">
        <f>[2]С4.3!E19</f>
        <v>13.06</v>
      </c>
    </row>
    <row r="112" spans="1:3" x14ac:dyDescent="0.2">
      <c r="A112" s="60" t="s">
        <v>180</v>
      </c>
      <c r="B112" s="59" t="s">
        <v>181</v>
      </c>
      <c r="C112" s="33">
        <f>[2]С4.3!E11</f>
        <v>1871</v>
      </c>
    </row>
    <row r="113" spans="1:3" x14ac:dyDescent="0.2">
      <c r="A113" s="60" t="s">
        <v>182</v>
      </c>
      <c r="B113" s="59" t="s">
        <v>183</v>
      </c>
      <c r="C113" s="52">
        <f>[2]С4.3!E12</f>
        <v>1636</v>
      </c>
    </row>
    <row r="114" spans="1:3" x14ac:dyDescent="0.2">
      <c r="A114" s="60" t="s">
        <v>184</v>
      </c>
      <c r="B114" s="59" t="s">
        <v>185</v>
      </c>
      <c r="C114" s="52">
        <f>[2]С4.3!E13</f>
        <v>204</v>
      </c>
    </row>
    <row r="115" spans="1:3" ht="30" x14ac:dyDescent="0.2">
      <c r="A115" s="60" t="s">
        <v>186</v>
      </c>
      <c r="B115" s="32" t="s">
        <v>246</v>
      </c>
      <c r="C115" s="33">
        <f>[2]С4!F27</f>
        <v>1792.4761411784868</v>
      </c>
    </row>
    <row r="116" spans="1:3" ht="25.5" x14ac:dyDescent="0.2">
      <c r="A116" s="60" t="s">
        <v>188</v>
      </c>
      <c r="B116" s="53" t="s">
        <v>247</v>
      </c>
      <c r="C116" s="33">
        <f>[2]С4!F28</f>
        <v>1376.7097858513723</v>
      </c>
    </row>
    <row r="117" spans="1:3" ht="42.75" x14ac:dyDescent="0.2">
      <c r="A117" s="60" t="s">
        <v>190</v>
      </c>
      <c r="B117" s="53" t="s">
        <v>191</v>
      </c>
      <c r="C117" s="33">
        <f>[2]С4!F29</f>
        <v>415.76635532711458</v>
      </c>
    </row>
    <row r="118" spans="1:3" ht="30" x14ac:dyDescent="0.2">
      <c r="A118" s="60" t="s">
        <v>192</v>
      </c>
      <c r="B118" s="40" t="s">
        <v>193</v>
      </c>
      <c r="C118" s="33">
        <f>[2]С4!F30</f>
        <v>2060.3723260554466</v>
      </c>
    </row>
    <row r="119" spans="1:3" ht="42.75" x14ac:dyDescent="0.2">
      <c r="A119" s="60" t="s">
        <v>248</v>
      </c>
      <c r="B119" s="90" t="s">
        <v>249</v>
      </c>
      <c r="C119" s="33">
        <f>[2]С4!F33</f>
        <v>1265.3448399429981</v>
      </c>
    </row>
    <row r="120" spans="1:3" ht="30" x14ac:dyDescent="0.2">
      <c r="A120" s="60" t="s">
        <v>250</v>
      </c>
      <c r="B120" s="129" t="s">
        <v>251</v>
      </c>
      <c r="C120" s="33">
        <f>[2]С4!F35</f>
        <v>17.040680999999999</v>
      </c>
    </row>
    <row r="121" spans="1:3" ht="14.25" x14ac:dyDescent="0.2">
      <c r="A121" s="60" t="s">
        <v>252</v>
      </c>
      <c r="B121" s="56" t="s">
        <v>253</v>
      </c>
      <c r="C121" s="33">
        <f>[2]С4!F36</f>
        <v>14319.9</v>
      </c>
    </row>
    <row r="122" spans="1:3" ht="28.5" thickBot="1" x14ac:dyDescent="0.25">
      <c r="A122" s="75" t="s">
        <v>254</v>
      </c>
      <c r="B122" s="130" t="s">
        <v>255</v>
      </c>
      <c r="C122" s="85">
        <f>[2]С4!F37</f>
        <v>1.19</v>
      </c>
    </row>
    <row r="123" spans="1:3" s="88" customFormat="1" ht="13.5" thickBot="1" x14ac:dyDescent="0.25">
      <c r="A123" s="48"/>
      <c r="B123" s="49"/>
      <c r="C123" s="14"/>
    </row>
    <row r="124" spans="1:3" s="66" customFormat="1" ht="30" customHeight="1" x14ac:dyDescent="0.2">
      <c r="A124" s="78" t="s">
        <v>194</v>
      </c>
      <c r="B124" s="113" t="s">
        <v>195</v>
      </c>
      <c r="C124" s="113"/>
    </row>
    <row r="125" spans="1:3" ht="16.5" thickBot="1" x14ac:dyDescent="0.25">
      <c r="A125" s="26" t="s">
        <v>196</v>
      </c>
      <c r="B125" s="87" t="s">
        <v>197</v>
      </c>
      <c r="C125" s="85">
        <f>[2]С5!F17</f>
        <v>0.02</v>
      </c>
    </row>
    <row r="126" spans="1:3" s="88" customFormat="1" ht="13.5" thickBot="1" x14ac:dyDescent="0.25">
      <c r="A126" s="48"/>
      <c r="B126" s="49"/>
      <c r="C126" s="14"/>
    </row>
    <row r="127" spans="1:3" ht="42.75" customHeight="1" x14ac:dyDescent="0.2">
      <c r="A127" s="86" t="s">
        <v>198</v>
      </c>
      <c r="B127" s="131" t="s">
        <v>199</v>
      </c>
      <c r="C127" s="131"/>
    </row>
    <row r="128" spans="1:3" ht="68.25" x14ac:dyDescent="0.2">
      <c r="A128" s="60" t="s">
        <v>200</v>
      </c>
      <c r="B128" s="89" t="s">
        <v>201</v>
      </c>
      <c r="C128" s="33" t="s">
        <v>256</v>
      </c>
    </row>
    <row r="129" spans="1:3" ht="42.75" hidden="1" x14ac:dyDescent="0.2">
      <c r="A129" s="60" t="s">
        <v>202</v>
      </c>
      <c r="B129" s="90" t="s">
        <v>203</v>
      </c>
      <c r="C129" s="91"/>
    </row>
    <row r="130" spans="1:3" ht="69" thickBot="1" x14ac:dyDescent="0.25">
      <c r="A130" s="75" t="s">
        <v>204</v>
      </c>
      <c r="B130" s="132" t="s">
        <v>205</v>
      </c>
      <c r="C130" s="133" t="s">
        <v>256</v>
      </c>
    </row>
    <row r="131" spans="1:3" ht="62.25" hidden="1" customHeight="1" x14ac:dyDescent="0.2">
      <c r="A131" s="134" t="s">
        <v>206</v>
      </c>
      <c r="B131" s="135" t="s">
        <v>207</v>
      </c>
      <c r="C131" s="136"/>
    </row>
    <row r="132" spans="1:3" ht="68.25" hidden="1" x14ac:dyDescent="0.2">
      <c r="A132" s="60" t="s">
        <v>208</v>
      </c>
      <c r="B132" s="90" t="s">
        <v>257</v>
      </c>
      <c r="C132" s="35"/>
    </row>
    <row r="133" spans="1:3" ht="69" hidden="1" thickBot="1" x14ac:dyDescent="0.25">
      <c r="A133" s="75" t="s">
        <v>210</v>
      </c>
      <c r="B133" s="93" t="s">
        <v>211</v>
      </c>
      <c r="C133" s="77"/>
    </row>
    <row r="134" spans="1:3" s="88" customFormat="1" ht="13.5" thickBot="1" x14ac:dyDescent="0.25">
      <c r="A134" s="48"/>
      <c r="B134" s="49"/>
      <c r="C134" s="14"/>
    </row>
    <row r="135" spans="1:3" ht="26.25" customHeight="1" x14ac:dyDescent="0.2">
      <c r="A135" s="86" t="s">
        <v>212</v>
      </c>
      <c r="B135" s="94" t="s">
        <v>213</v>
      </c>
      <c r="C135" s="95">
        <f>[2]С2!F37</f>
        <v>21.948267599999998</v>
      </c>
    </row>
    <row r="136" spans="1:3" ht="14.25" x14ac:dyDescent="0.2">
      <c r="A136" s="60" t="s">
        <v>214</v>
      </c>
      <c r="B136" s="137" t="s">
        <v>215</v>
      </c>
      <c r="C136" s="33">
        <f>[2]С2!F38</f>
        <v>7</v>
      </c>
    </row>
    <row r="137" spans="1:3" ht="17.25" x14ac:dyDescent="0.2">
      <c r="A137" s="60" t="s">
        <v>216</v>
      </c>
      <c r="B137" s="137" t="s">
        <v>217</v>
      </c>
      <c r="C137" s="33">
        <f>[2]С2!F40</f>
        <v>0.97</v>
      </c>
    </row>
    <row r="138" spans="1:3" ht="15" thickBot="1" x14ac:dyDescent="0.25">
      <c r="A138" s="75" t="s">
        <v>218</v>
      </c>
      <c r="B138" s="138" t="s">
        <v>219</v>
      </c>
      <c r="C138" s="47">
        <f>[2]С2!F42</f>
        <v>0.36899999999999999</v>
      </c>
    </row>
    <row r="139" spans="1:3" s="88" customFormat="1" ht="13.5" thickBot="1" x14ac:dyDescent="0.25">
      <c r="A139" s="48"/>
      <c r="B139" s="49"/>
      <c r="C139" s="14"/>
    </row>
    <row r="140" spans="1:3" ht="30" x14ac:dyDescent="0.2">
      <c r="A140" s="86" t="s">
        <v>220</v>
      </c>
      <c r="B140" s="96" t="s">
        <v>258</v>
      </c>
      <c r="C140" s="139">
        <f>[2]С2!F35</f>
        <v>1.3822747209000001</v>
      </c>
    </row>
    <row r="141" spans="1:3" ht="22.7" customHeight="1" thickBot="1" x14ac:dyDescent="0.25">
      <c r="A141" s="75" t="s">
        <v>222</v>
      </c>
      <c r="B141" s="114" t="s">
        <v>223</v>
      </c>
      <c r="C141" s="114"/>
    </row>
    <row r="142" spans="1:3" ht="13.5" thickBot="1" x14ac:dyDescent="0.25">
      <c r="A142" s="99"/>
      <c r="B142" s="140" t="s">
        <v>224</v>
      </c>
      <c r="C142" s="141"/>
    </row>
    <row r="143" spans="1:3" x14ac:dyDescent="0.2">
      <c r="A143" s="99"/>
      <c r="B143" s="142">
        <v>2020</v>
      </c>
      <c r="C143" s="143">
        <f>[2]С2.5!$E$11</f>
        <v>-2.9000000000000026E-2</v>
      </c>
    </row>
    <row r="144" spans="1:3" x14ac:dyDescent="0.2">
      <c r="A144" s="99"/>
      <c r="B144" s="106">
        <f>B143+1</f>
        <v>2021</v>
      </c>
      <c r="C144" s="144">
        <f>[2]С2.5!$F$11</f>
        <v>0.245</v>
      </c>
    </row>
    <row r="145" spans="1:3" x14ac:dyDescent="0.2">
      <c r="A145" s="99"/>
      <c r="B145" s="106">
        <f t="shared" ref="B145:B208" si="0">B144+1</f>
        <v>2022</v>
      </c>
      <c r="C145" s="144">
        <f>[2]С2.5!$G$11</f>
        <v>0.121</v>
      </c>
    </row>
    <row r="146" spans="1:3" ht="13.5" thickBot="1" x14ac:dyDescent="0.25">
      <c r="A146" s="99"/>
      <c r="B146" s="108">
        <f t="shared" si="0"/>
        <v>2023</v>
      </c>
      <c r="C146" s="145">
        <f>[2]С2.5!$H$11</f>
        <v>0.02</v>
      </c>
    </row>
    <row r="147" spans="1:3" hidden="1" x14ac:dyDescent="0.2">
      <c r="A147" s="99"/>
      <c r="B147" s="146">
        <f t="shared" si="0"/>
        <v>2024</v>
      </c>
      <c r="C147" s="147">
        <f>[2]С2.5!$I$11</f>
        <v>-2.93E-2</v>
      </c>
    </row>
    <row r="148" spans="1:3" hidden="1" x14ac:dyDescent="0.2">
      <c r="A148" s="99"/>
      <c r="B148" s="106">
        <f t="shared" si="0"/>
        <v>2025</v>
      </c>
      <c r="C148" s="144">
        <f>[2]С2.5!$J$11</f>
        <v>0.21215960863291</v>
      </c>
    </row>
    <row r="149" spans="1:3" hidden="1" x14ac:dyDescent="0.2">
      <c r="A149" s="99"/>
      <c r="B149" s="106">
        <f t="shared" si="0"/>
        <v>2026</v>
      </c>
      <c r="C149" s="144">
        <f>[2]С2.5!$K$11</f>
        <v>3.5813361771260002E-2</v>
      </c>
    </row>
    <row r="150" spans="1:3" hidden="1" x14ac:dyDescent="0.2">
      <c r="A150" s="99"/>
      <c r="B150" s="106">
        <f t="shared" si="0"/>
        <v>2027</v>
      </c>
      <c r="C150" s="144">
        <f>[2]С2.5!$L$11</f>
        <v>3.2682303599220003E-2</v>
      </c>
    </row>
    <row r="151" spans="1:3" hidden="1" x14ac:dyDescent="0.2">
      <c r="A151" s="99"/>
      <c r="B151" s="106">
        <f t="shared" si="0"/>
        <v>2028</v>
      </c>
      <c r="C151" s="144">
        <f>[2]С2.5!$M$11</f>
        <v>0</v>
      </c>
    </row>
    <row r="152" spans="1:3" hidden="1" x14ac:dyDescent="0.2">
      <c r="A152" s="99"/>
      <c r="B152" s="106">
        <f t="shared" si="0"/>
        <v>2029</v>
      </c>
      <c r="C152" s="144">
        <f>[2]С2.5!$N$11</f>
        <v>0</v>
      </c>
    </row>
    <row r="153" spans="1:3" hidden="1" x14ac:dyDescent="0.2">
      <c r="A153" s="99"/>
      <c r="B153" s="106">
        <f t="shared" si="0"/>
        <v>2030</v>
      </c>
      <c r="C153" s="144">
        <f>[2]С2.5!$O$11</f>
        <v>0</v>
      </c>
    </row>
    <row r="154" spans="1:3" hidden="1" x14ac:dyDescent="0.2">
      <c r="A154" s="99"/>
      <c r="B154" s="106">
        <f t="shared" si="0"/>
        <v>2031</v>
      </c>
      <c r="C154" s="144">
        <f>[2]С2.5!$P$11</f>
        <v>0</v>
      </c>
    </row>
    <row r="155" spans="1:3" hidden="1" x14ac:dyDescent="0.2">
      <c r="A155" s="88"/>
      <c r="B155" s="106">
        <f t="shared" si="0"/>
        <v>2032</v>
      </c>
      <c r="C155" s="144">
        <f>[2]С2.5!$Q$11</f>
        <v>0</v>
      </c>
    </row>
    <row r="156" spans="1:3" hidden="1" x14ac:dyDescent="0.2">
      <c r="A156" s="88"/>
      <c r="B156" s="106">
        <f t="shared" si="0"/>
        <v>2033</v>
      </c>
      <c r="C156" s="144">
        <f>[2]С2.5!$R$11</f>
        <v>0</v>
      </c>
    </row>
    <row r="157" spans="1:3" hidden="1" x14ac:dyDescent="0.2">
      <c r="B157" s="106">
        <f t="shared" si="0"/>
        <v>2034</v>
      </c>
      <c r="C157" s="144">
        <f>[2]С2.5!$S$11</f>
        <v>0</v>
      </c>
    </row>
    <row r="158" spans="1:3" hidden="1" x14ac:dyDescent="0.2">
      <c r="B158" s="106">
        <f t="shared" si="0"/>
        <v>2035</v>
      </c>
      <c r="C158" s="144">
        <f>[2]С2.5!$T$11</f>
        <v>0</v>
      </c>
    </row>
    <row r="159" spans="1:3" hidden="1" x14ac:dyDescent="0.2">
      <c r="B159" s="106">
        <f t="shared" si="0"/>
        <v>2036</v>
      </c>
      <c r="C159" s="144">
        <f>[2]С2.5!$U$11</f>
        <v>0</v>
      </c>
    </row>
    <row r="160" spans="1:3" hidden="1" x14ac:dyDescent="0.2">
      <c r="B160" s="106">
        <f t="shared" si="0"/>
        <v>2037</v>
      </c>
      <c r="C160" s="144">
        <f>[2]С2.5!$V$11</f>
        <v>0</v>
      </c>
    </row>
    <row r="161" spans="2:3" hidden="1" x14ac:dyDescent="0.2">
      <c r="B161" s="106">
        <f t="shared" si="0"/>
        <v>2038</v>
      </c>
      <c r="C161" s="144">
        <f>[2]С2.5!$W$11</f>
        <v>0</v>
      </c>
    </row>
    <row r="162" spans="2:3" hidden="1" x14ac:dyDescent="0.2">
      <c r="B162" s="106">
        <f t="shared" si="0"/>
        <v>2039</v>
      </c>
      <c r="C162" s="144">
        <f>[2]С2.5!$X$11</f>
        <v>0</v>
      </c>
    </row>
    <row r="163" spans="2:3" hidden="1" x14ac:dyDescent="0.2">
      <c r="B163" s="106">
        <f t="shared" si="0"/>
        <v>2040</v>
      </c>
      <c r="C163" s="144">
        <f>[2]С2.5!$Y$11</f>
        <v>0</v>
      </c>
    </row>
    <row r="164" spans="2:3" hidden="1" x14ac:dyDescent="0.2">
      <c r="B164" s="106">
        <f t="shared" si="0"/>
        <v>2041</v>
      </c>
      <c r="C164" s="144">
        <f>[2]С2.5!$Z$11</f>
        <v>0</v>
      </c>
    </row>
    <row r="165" spans="2:3" hidden="1" x14ac:dyDescent="0.2">
      <c r="B165" s="106">
        <f t="shared" si="0"/>
        <v>2042</v>
      </c>
      <c r="C165" s="144">
        <f>[2]С2.5!$AA$11</f>
        <v>0</v>
      </c>
    </row>
    <row r="166" spans="2:3" hidden="1" x14ac:dyDescent="0.2">
      <c r="B166" s="106">
        <f t="shared" si="0"/>
        <v>2043</v>
      </c>
      <c r="C166" s="144">
        <f>[2]С2.5!$AB$11</f>
        <v>0</v>
      </c>
    </row>
    <row r="167" spans="2:3" hidden="1" x14ac:dyDescent="0.2">
      <c r="B167" s="106">
        <f t="shared" si="0"/>
        <v>2044</v>
      </c>
      <c r="C167" s="144">
        <f>[2]С2.5!$AC$11</f>
        <v>0</v>
      </c>
    </row>
    <row r="168" spans="2:3" hidden="1" x14ac:dyDescent="0.2">
      <c r="B168" s="106">
        <f t="shared" si="0"/>
        <v>2045</v>
      </c>
      <c r="C168" s="144">
        <f>[2]С2.5!$AD$11</f>
        <v>0</v>
      </c>
    </row>
    <row r="169" spans="2:3" hidden="1" x14ac:dyDescent="0.2">
      <c r="B169" s="106">
        <f t="shared" si="0"/>
        <v>2046</v>
      </c>
      <c r="C169" s="144">
        <f>[2]С2.5!$AE$11</f>
        <v>0</v>
      </c>
    </row>
    <row r="170" spans="2:3" hidden="1" x14ac:dyDescent="0.2">
      <c r="B170" s="106">
        <f t="shared" si="0"/>
        <v>2047</v>
      </c>
      <c r="C170" s="144">
        <f>[2]С2.5!$AF$11</f>
        <v>0</v>
      </c>
    </row>
    <row r="171" spans="2:3" hidden="1" x14ac:dyDescent="0.2">
      <c r="B171" s="106">
        <f t="shared" si="0"/>
        <v>2048</v>
      </c>
      <c r="C171" s="144">
        <f>[2]С2.5!$AG$11</f>
        <v>0</v>
      </c>
    </row>
    <row r="172" spans="2:3" hidden="1" x14ac:dyDescent="0.2">
      <c r="B172" s="106">
        <f t="shared" si="0"/>
        <v>2049</v>
      </c>
      <c r="C172" s="144">
        <f>[2]С2.5!$AH$11</f>
        <v>0</v>
      </c>
    </row>
    <row r="173" spans="2:3" hidden="1" x14ac:dyDescent="0.2">
      <c r="B173" s="106">
        <f t="shared" si="0"/>
        <v>2050</v>
      </c>
      <c r="C173" s="144">
        <f>[2]С2.5!$AI$11</f>
        <v>0</v>
      </c>
    </row>
    <row r="174" spans="2:3" hidden="1" x14ac:dyDescent="0.2">
      <c r="B174" s="106">
        <f t="shared" si="0"/>
        <v>2051</v>
      </c>
      <c r="C174" s="144">
        <f>[2]С2.5!$AJ$11</f>
        <v>0</v>
      </c>
    </row>
    <row r="175" spans="2:3" hidden="1" x14ac:dyDescent="0.2">
      <c r="B175" s="106">
        <f t="shared" si="0"/>
        <v>2052</v>
      </c>
      <c r="C175" s="144">
        <f>[2]С2.5!$AK$11</f>
        <v>0</v>
      </c>
    </row>
    <row r="176" spans="2:3" hidden="1" x14ac:dyDescent="0.2">
      <c r="B176" s="106">
        <f t="shared" si="0"/>
        <v>2053</v>
      </c>
      <c r="C176" s="144">
        <f>[2]С2.5!$AL$11</f>
        <v>0</v>
      </c>
    </row>
    <row r="177" spans="2:3" hidden="1" x14ac:dyDescent="0.2">
      <c r="B177" s="106">
        <f t="shared" si="0"/>
        <v>2054</v>
      </c>
      <c r="C177" s="144">
        <f>[2]С2.5!$AM$11</f>
        <v>0</v>
      </c>
    </row>
    <row r="178" spans="2:3" hidden="1" x14ac:dyDescent="0.2">
      <c r="B178" s="106">
        <f t="shared" si="0"/>
        <v>2055</v>
      </c>
      <c r="C178" s="144">
        <f>[2]С2.5!$AN$11</f>
        <v>0</v>
      </c>
    </row>
    <row r="179" spans="2:3" hidden="1" x14ac:dyDescent="0.2">
      <c r="B179" s="106">
        <f t="shared" si="0"/>
        <v>2056</v>
      </c>
      <c r="C179" s="144">
        <f>[2]С2.5!$AO$11</f>
        <v>0</v>
      </c>
    </row>
    <row r="180" spans="2:3" hidden="1" x14ac:dyDescent="0.2">
      <c r="B180" s="106">
        <f t="shared" si="0"/>
        <v>2057</v>
      </c>
      <c r="C180" s="144">
        <f>[2]С2.5!$AP$11</f>
        <v>0</v>
      </c>
    </row>
    <row r="181" spans="2:3" hidden="1" x14ac:dyDescent="0.2">
      <c r="B181" s="106">
        <f t="shared" si="0"/>
        <v>2058</v>
      </c>
      <c r="C181" s="144">
        <f>[2]С2.5!$AQ$11</f>
        <v>0</v>
      </c>
    </row>
    <row r="182" spans="2:3" hidden="1" x14ac:dyDescent="0.2">
      <c r="B182" s="106">
        <f t="shared" si="0"/>
        <v>2059</v>
      </c>
      <c r="C182" s="144">
        <f>[2]С2.5!$AR$11</f>
        <v>0</v>
      </c>
    </row>
    <row r="183" spans="2:3" hidden="1" x14ac:dyDescent="0.2">
      <c r="B183" s="106">
        <f t="shared" si="0"/>
        <v>2060</v>
      </c>
      <c r="C183" s="144">
        <f>[2]С2.5!$AS$11</f>
        <v>0</v>
      </c>
    </row>
    <row r="184" spans="2:3" hidden="1" x14ac:dyDescent="0.2">
      <c r="B184" s="106">
        <f t="shared" si="0"/>
        <v>2061</v>
      </c>
      <c r="C184" s="144">
        <f>[2]С2.5!$AT$11</f>
        <v>0</v>
      </c>
    </row>
    <row r="185" spans="2:3" hidden="1" x14ac:dyDescent="0.2">
      <c r="B185" s="106">
        <f t="shared" si="0"/>
        <v>2062</v>
      </c>
      <c r="C185" s="144">
        <f>[2]С2.5!$AU$11</f>
        <v>0</v>
      </c>
    </row>
    <row r="186" spans="2:3" hidden="1" x14ac:dyDescent="0.2">
      <c r="B186" s="106">
        <f t="shared" si="0"/>
        <v>2063</v>
      </c>
      <c r="C186" s="144">
        <f>[2]С2.5!$AV$11</f>
        <v>0</v>
      </c>
    </row>
    <row r="187" spans="2:3" hidden="1" x14ac:dyDescent="0.2">
      <c r="B187" s="106">
        <f t="shared" si="0"/>
        <v>2064</v>
      </c>
      <c r="C187" s="144">
        <f>[2]С2.5!$AW$11</f>
        <v>0</v>
      </c>
    </row>
    <row r="188" spans="2:3" hidden="1" x14ac:dyDescent="0.2">
      <c r="B188" s="106">
        <f t="shared" si="0"/>
        <v>2065</v>
      </c>
      <c r="C188" s="144">
        <f>[2]С2.5!$AX$11</f>
        <v>0</v>
      </c>
    </row>
    <row r="189" spans="2:3" hidden="1" x14ac:dyDescent="0.2">
      <c r="B189" s="106">
        <f t="shared" si="0"/>
        <v>2066</v>
      </c>
      <c r="C189" s="144">
        <f>[2]С2.5!$AY$11</f>
        <v>0</v>
      </c>
    </row>
    <row r="190" spans="2:3" hidden="1" x14ac:dyDescent="0.2">
      <c r="B190" s="106">
        <f t="shared" si="0"/>
        <v>2067</v>
      </c>
      <c r="C190" s="144">
        <f>[2]С2.5!$AZ$11</f>
        <v>0</v>
      </c>
    </row>
    <row r="191" spans="2:3" hidden="1" x14ac:dyDescent="0.2">
      <c r="B191" s="106">
        <f t="shared" si="0"/>
        <v>2068</v>
      </c>
      <c r="C191" s="144">
        <f>[2]С2.5!$BA$11</f>
        <v>0</v>
      </c>
    </row>
    <row r="192" spans="2:3" hidden="1" x14ac:dyDescent="0.2">
      <c r="B192" s="106">
        <f t="shared" si="0"/>
        <v>2069</v>
      </c>
      <c r="C192" s="144">
        <f>[2]С2.5!$BB$11</f>
        <v>0</v>
      </c>
    </row>
    <row r="193" spans="2:3" hidden="1" x14ac:dyDescent="0.2">
      <c r="B193" s="106">
        <f t="shared" si="0"/>
        <v>2070</v>
      </c>
      <c r="C193" s="144">
        <f>[2]С2.5!$BC$11</f>
        <v>0</v>
      </c>
    </row>
    <row r="194" spans="2:3" hidden="1" x14ac:dyDescent="0.2">
      <c r="B194" s="106">
        <f t="shared" si="0"/>
        <v>2071</v>
      </c>
      <c r="C194" s="144">
        <f>[2]С2.5!$BD$11</f>
        <v>0</v>
      </c>
    </row>
    <row r="195" spans="2:3" hidden="1" x14ac:dyDescent="0.2">
      <c r="B195" s="106">
        <f t="shared" si="0"/>
        <v>2072</v>
      </c>
      <c r="C195" s="144">
        <f>[2]С2.5!$BE$11</f>
        <v>0</v>
      </c>
    </row>
    <row r="196" spans="2:3" hidden="1" x14ac:dyDescent="0.2">
      <c r="B196" s="106">
        <f t="shared" si="0"/>
        <v>2073</v>
      </c>
      <c r="C196" s="144">
        <f>[2]С2.5!$BF$11</f>
        <v>0</v>
      </c>
    </row>
    <row r="197" spans="2:3" hidden="1" x14ac:dyDescent="0.2">
      <c r="B197" s="106">
        <f t="shared" si="0"/>
        <v>2074</v>
      </c>
      <c r="C197" s="144">
        <f>[2]С2.5!$BG$11</f>
        <v>0</v>
      </c>
    </row>
    <row r="198" spans="2:3" hidden="1" x14ac:dyDescent="0.2">
      <c r="B198" s="106">
        <f t="shared" si="0"/>
        <v>2075</v>
      </c>
      <c r="C198" s="144">
        <f>[2]С2.5!$BH$11</f>
        <v>0</v>
      </c>
    </row>
    <row r="199" spans="2:3" hidden="1" x14ac:dyDescent="0.2">
      <c r="B199" s="106">
        <f t="shared" si="0"/>
        <v>2076</v>
      </c>
      <c r="C199" s="144">
        <f>[2]С2.5!$BI$11</f>
        <v>0</v>
      </c>
    </row>
    <row r="200" spans="2:3" hidden="1" x14ac:dyDescent="0.2">
      <c r="B200" s="106">
        <f t="shared" si="0"/>
        <v>2077</v>
      </c>
      <c r="C200" s="144">
        <f>[2]С2.5!$BJ$11</f>
        <v>0</v>
      </c>
    </row>
    <row r="201" spans="2:3" hidden="1" x14ac:dyDescent="0.2">
      <c r="B201" s="106">
        <f t="shared" si="0"/>
        <v>2078</v>
      </c>
      <c r="C201" s="144">
        <f>[2]С2.5!$BK$11</f>
        <v>0</v>
      </c>
    </row>
    <row r="202" spans="2:3" hidden="1" x14ac:dyDescent="0.2">
      <c r="B202" s="106">
        <f t="shared" si="0"/>
        <v>2079</v>
      </c>
      <c r="C202" s="144">
        <f>[2]С2.5!$BL$11</f>
        <v>0</v>
      </c>
    </row>
    <row r="203" spans="2:3" hidden="1" x14ac:dyDescent="0.2">
      <c r="B203" s="106">
        <f t="shared" si="0"/>
        <v>2080</v>
      </c>
      <c r="C203" s="144">
        <f>[2]С2.5!$BM$11</f>
        <v>0</v>
      </c>
    </row>
    <row r="204" spans="2:3" hidden="1" x14ac:dyDescent="0.2">
      <c r="B204" s="106">
        <f t="shared" si="0"/>
        <v>2081</v>
      </c>
      <c r="C204" s="144">
        <f>[2]С2.5!$BN$11</f>
        <v>0</v>
      </c>
    </row>
    <row r="205" spans="2:3" hidden="1" x14ac:dyDescent="0.2">
      <c r="B205" s="106">
        <f t="shared" si="0"/>
        <v>2082</v>
      </c>
      <c r="C205" s="144">
        <f>[2]С2.5!$BO$11</f>
        <v>0</v>
      </c>
    </row>
    <row r="206" spans="2:3" hidden="1" x14ac:dyDescent="0.2">
      <c r="B206" s="106">
        <f t="shared" si="0"/>
        <v>2083</v>
      </c>
      <c r="C206" s="144">
        <f>[2]С2.5!$BP$11</f>
        <v>0</v>
      </c>
    </row>
    <row r="207" spans="2:3" hidden="1" x14ac:dyDescent="0.2">
      <c r="B207" s="106">
        <f t="shared" si="0"/>
        <v>2084</v>
      </c>
      <c r="C207" s="144">
        <f>[2]С2.5!$BQ$11</f>
        <v>0</v>
      </c>
    </row>
    <row r="208" spans="2:3" hidden="1" x14ac:dyDescent="0.2">
      <c r="B208" s="106">
        <f t="shared" si="0"/>
        <v>2085</v>
      </c>
      <c r="C208" s="144">
        <f>[2]С2.5!$BR$11</f>
        <v>0</v>
      </c>
    </row>
    <row r="209" spans="2:3" hidden="1" x14ac:dyDescent="0.2">
      <c r="B209" s="106">
        <f t="shared" ref="B209:B223" si="1">B208+1</f>
        <v>2086</v>
      </c>
      <c r="C209" s="144">
        <f>[2]С2.5!$BS$11</f>
        <v>0</v>
      </c>
    </row>
    <row r="210" spans="2:3" hidden="1" x14ac:dyDescent="0.2">
      <c r="B210" s="106">
        <f t="shared" si="1"/>
        <v>2087</v>
      </c>
      <c r="C210" s="144">
        <f>[2]С2.5!$BT$11</f>
        <v>0</v>
      </c>
    </row>
    <row r="211" spans="2:3" hidden="1" x14ac:dyDescent="0.2">
      <c r="B211" s="106">
        <f t="shared" si="1"/>
        <v>2088</v>
      </c>
      <c r="C211" s="144">
        <f>[2]С2.5!$BU$11</f>
        <v>0</v>
      </c>
    </row>
    <row r="212" spans="2:3" hidden="1" x14ac:dyDescent="0.2">
      <c r="B212" s="106">
        <f t="shared" si="1"/>
        <v>2089</v>
      </c>
      <c r="C212" s="144">
        <f>[2]С2.5!$BV$11</f>
        <v>0</v>
      </c>
    </row>
    <row r="213" spans="2:3" hidden="1" x14ac:dyDescent="0.2">
      <c r="B213" s="106">
        <f t="shared" si="1"/>
        <v>2090</v>
      </c>
      <c r="C213" s="144">
        <f>[2]С2.5!$BW$11</f>
        <v>0</v>
      </c>
    </row>
    <row r="214" spans="2:3" hidden="1" x14ac:dyDescent="0.2">
      <c r="B214" s="106">
        <f t="shared" si="1"/>
        <v>2091</v>
      </c>
      <c r="C214" s="144">
        <f>[2]С2.5!$BX$11</f>
        <v>0</v>
      </c>
    </row>
    <row r="215" spans="2:3" hidden="1" x14ac:dyDescent="0.2">
      <c r="B215" s="106">
        <f t="shared" si="1"/>
        <v>2092</v>
      </c>
      <c r="C215" s="144">
        <f>[2]С2.5!$BY$11</f>
        <v>0</v>
      </c>
    </row>
    <row r="216" spans="2:3" hidden="1" x14ac:dyDescent="0.2">
      <c r="B216" s="106">
        <f t="shared" si="1"/>
        <v>2093</v>
      </c>
      <c r="C216" s="144">
        <f>[2]С2.5!$BZ$11</f>
        <v>0</v>
      </c>
    </row>
    <row r="217" spans="2:3" hidden="1" x14ac:dyDescent="0.2">
      <c r="B217" s="106">
        <f t="shared" si="1"/>
        <v>2094</v>
      </c>
      <c r="C217" s="144">
        <f>[2]С2.5!$CA$11</f>
        <v>0</v>
      </c>
    </row>
    <row r="218" spans="2:3" hidden="1" x14ac:dyDescent="0.2">
      <c r="B218" s="106">
        <f t="shared" si="1"/>
        <v>2095</v>
      </c>
      <c r="C218" s="144">
        <f>[2]С2.5!$CB$11</f>
        <v>0</v>
      </c>
    </row>
    <row r="219" spans="2:3" hidden="1" x14ac:dyDescent="0.2">
      <c r="B219" s="106">
        <f t="shared" si="1"/>
        <v>2096</v>
      </c>
      <c r="C219" s="144">
        <f>[2]С2.5!$CC$11</f>
        <v>0</v>
      </c>
    </row>
    <row r="220" spans="2:3" hidden="1" x14ac:dyDescent="0.2">
      <c r="B220" s="106">
        <f t="shared" si="1"/>
        <v>2097</v>
      </c>
      <c r="C220" s="144">
        <f>[2]С2.5!$CD$11</f>
        <v>0</v>
      </c>
    </row>
    <row r="221" spans="2:3" hidden="1" x14ac:dyDescent="0.2">
      <c r="B221" s="106">
        <f t="shared" si="1"/>
        <v>2098</v>
      </c>
      <c r="C221" s="144">
        <f>[2]С2.5!$CE$11</f>
        <v>0</v>
      </c>
    </row>
    <row r="222" spans="2:3" hidden="1" x14ac:dyDescent="0.2">
      <c r="B222" s="106">
        <f t="shared" si="1"/>
        <v>2099</v>
      </c>
      <c r="C222" s="144">
        <f>[2]С2.5!$CF$11</f>
        <v>0</v>
      </c>
    </row>
    <row r="223" spans="2:3" ht="13.5" hidden="1" thickBot="1" x14ac:dyDescent="0.25">
      <c r="B223" s="108">
        <f t="shared" si="1"/>
        <v>2100</v>
      </c>
      <c r="C223" s="145">
        <f>[2]С2.5!$CG$11</f>
        <v>0</v>
      </c>
    </row>
    <row r="224" spans="2:3" hidden="1" x14ac:dyDescent="0.2">
      <c r="C224" s="148"/>
    </row>
    <row r="225" spans="3:3" hidden="1" x14ac:dyDescent="0.2">
      <c r="C225" s="148"/>
    </row>
    <row r="226" spans="3:3" x14ac:dyDescent="0.2">
      <c r="C226" s="148"/>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г. Искитим газ</vt:lpstr>
      <vt:lpstr>г. Искитим уголь</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Новичкова</dc:creator>
  <cp:lastModifiedBy>Новичкова</cp:lastModifiedBy>
  <dcterms:created xsi:type="dcterms:W3CDTF">2023-01-18T04:26:27Z</dcterms:created>
  <dcterms:modified xsi:type="dcterms:W3CDTF">2023-01-18T04:41:21Z</dcterms:modified>
</cp:coreProperties>
</file>