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activeTab="1"/>
  </bookViews>
  <sheets>
    <sheet name="г. Искитим газ" sheetId="1" r:id="rId1"/>
    <sheet name="г. Искитим уголь" sheetId="2" r:id="rId2"/>
    <sheet name="Лист3" sheetId="3" r:id="rId3"/>
  </sheets>
  <externalReferences>
    <externalReference r:id="rId4"/>
    <externalReference r:id="rId5"/>
  </externalReferences>
  <calcPr calcId="145621"/>
</workbook>
</file>

<file path=xl/calcChain.xml><?xml version="1.0" encoding="utf-8"?>
<calcChain xmlns="http://schemas.openxmlformats.org/spreadsheetml/2006/main">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3" i="2"/>
  <c r="B13" i="2"/>
  <c r="C12" i="2"/>
  <c r="B12" i="2"/>
  <c r="C11" i="2"/>
  <c r="B11" i="2"/>
  <c r="C10" i="2"/>
  <c r="B10" i="2"/>
  <c r="C9" i="2"/>
  <c r="B9" i="2"/>
  <c r="C8" i="2"/>
  <c r="B8" i="2"/>
  <c r="C7" i="2"/>
  <c r="B7" i="2"/>
  <c r="C6" i="2"/>
  <c r="B6" i="2"/>
  <c r="C5" i="2"/>
  <c r="B5" i="2"/>
  <c r="C4" i="2"/>
  <c r="B4" i="2"/>
  <c r="C17" i="2" l="1"/>
  <c r="C225" i="1" l="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B146" i="1"/>
  <c r="B147" i="1" s="1"/>
  <c r="B148" i="1" s="1"/>
  <c r="B149" i="1" s="1"/>
  <c r="B150" i="1" s="1"/>
  <c r="B151" i="1" s="1"/>
  <c r="B152" i="1" s="1"/>
  <c r="B153" i="1" s="1"/>
  <c r="B154" i="1" s="1"/>
  <c r="B155" i="1" s="1"/>
  <c r="B156" i="1" s="1"/>
  <c r="B157" i="1" s="1"/>
  <c r="B158" i="1" s="1"/>
  <c r="B159" i="1" s="1"/>
  <c r="B160" i="1" s="1"/>
  <c r="B161" i="1" s="1"/>
  <c r="B162" i="1" s="1"/>
  <c r="C145" i="1"/>
  <c r="C142" i="1"/>
  <c r="C140" i="1"/>
  <c r="C139" i="1"/>
  <c r="C138" i="1"/>
  <c r="C137" i="1"/>
  <c r="C135" i="1"/>
  <c r="C134" i="1"/>
  <c r="C133" i="1"/>
  <c r="C132" i="1"/>
  <c r="C131" i="1"/>
  <c r="C130" i="1"/>
  <c r="C127" i="1"/>
  <c r="C124" i="1"/>
  <c r="C123" i="1"/>
  <c r="C122" i="1"/>
  <c r="C121" i="1"/>
  <c r="C120" i="1"/>
  <c r="C119" i="1"/>
  <c r="C118" i="1"/>
  <c r="C117" i="1"/>
  <c r="C116" i="1"/>
  <c r="C115" i="1"/>
  <c r="C114" i="1"/>
  <c r="C113" i="1"/>
  <c r="C112" i="1"/>
  <c r="C111" i="1"/>
  <c r="C110" i="1"/>
  <c r="C109" i="1"/>
  <c r="C108" i="1"/>
  <c r="C107" i="1"/>
  <c r="C106" i="1"/>
  <c r="C105" i="1"/>
  <c r="C104" i="1"/>
  <c r="C103" i="1"/>
  <c r="C102" i="1"/>
  <c r="C99" i="1"/>
  <c r="C98" i="1"/>
  <c r="C97" i="1"/>
  <c r="C96" i="1"/>
  <c r="C95" i="1"/>
  <c r="C94" i="1"/>
  <c r="C93" i="1"/>
  <c r="C92" i="1"/>
  <c r="C91"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3" i="1"/>
  <c r="C42" i="1"/>
  <c r="C41" i="1"/>
  <c r="C40" i="1"/>
  <c r="C39" i="1"/>
  <c r="C38" i="1"/>
  <c r="C37" i="1"/>
  <c r="C36" i="1"/>
  <c r="C35" i="1"/>
  <c r="C34" i="1"/>
  <c r="B34" i="1"/>
  <c r="C33" i="1"/>
  <c r="B33" i="1"/>
  <c r="C32" i="1"/>
  <c r="B32" i="1"/>
  <c r="C31" i="1"/>
  <c r="B31" i="1"/>
  <c r="C30" i="1"/>
  <c r="C29" i="1"/>
  <c r="C28" i="1"/>
  <c r="C23" i="1"/>
  <c r="C22" i="1"/>
  <c r="C21" i="1"/>
  <c r="C20" i="1"/>
  <c r="C19" i="1"/>
  <c r="C18" i="1"/>
  <c r="C13" i="1"/>
  <c r="B13" i="1"/>
  <c r="C12" i="1"/>
  <c r="B12" i="1"/>
  <c r="C11" i="1"/>
  <c r="B11" i="1"/>
  <c r="C10" i="1"/>
  <c r="B10" i="1"/>
  <c r="C9" i="1"/>
  <c r="B9" i="1"/>
  <c r="C8" i="1"/>
  <c r="B8" i="1"/>
  <c r="C7" i="1"/>
  <c r="B7" i="1"/>
  <c r="C6" i="1"/>
  <c r="B6" i="1"/>
  <c r="C5" i="1"/>
  <c r="B5" i="1"/>
  <c r="C4" i="1"/>
  <c r="B4" i="1"/>
  <c r="C17" i="1" l="1"/>
  <c r="B225" i="1"/>
  <c r="B163" i="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alcChain>
</file>

<file path=xl/sharedStrings.xml><?xml version="1.0" encoding="utf-8"?>
<sst xmlns="http://schemas.openxmlformats.org/spreadsheetml/2006/main" count="480" uniqueCount="259">
  <si>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</si>
  <si>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</si>
  <si>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</si>
  <si>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</si>
  <si>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</si>
  <si>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</si>
  <si>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</si>
  <si>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</si>
  <si>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</si>
  <si>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</si>
  <si>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</si>
  <si>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</si>
  <si>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</si>
  <si>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</si>
  <si>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</si>
  <si>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</si>
  <si>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</si>
  <si>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</si>
  <si>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</si>
  <si>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</si>
  <si>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</si>
  <si>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</si>
  <si>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</si>
  <si>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</si>
  <si>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</si>
  <si>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</si>
  <si>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</si>
  <si>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</si>
  <si>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</si>
  <si>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</si>
  <si>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</si>
  <si>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</si>
  <si>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</si>
  <si>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</si>
  <si>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</si>
  <si>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</si>
  <si>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</si>
  <si>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</si>
  <si>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</si>
  <si>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</si>
  <si>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</si>
  <si>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</si>
  <si>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</si>
  <si>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</si>
  <si>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</si>
  <si>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</si>
  <si>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</si>
  <si>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</si>
  <si>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</si>
  <si>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</si>
  <si>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РФ с железнодорожным сообщением, км</t>
  </si>
  <si>
    <t>2.4</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</si>
  <si>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</si>
  <si>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</si>
  <si>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</si>
  <si>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</si>
  <si>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</si>
  <si>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</si>
  <si>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</si>
  <si>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</si>
  <si>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</si>
  <si>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</si>
  <si>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</si>
  <si>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</si>
  <si>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</si>
  <si>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</si>
  <si>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</si>
  <si>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</si>
  <si>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</si>
  <si>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</si>
  <si>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</si>
  <si>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</si>
  <si>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</si>
  <si>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</si>
  <si>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</si>
  <si>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</si>
  <si>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</si>
  <si>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</si>
  <si>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</si>
  <si>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</si>
  <si>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</si>
  <si>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</si>
  <si>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</si>
  <si>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</si>
  <si>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</si>
  <si>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</si>
  <si>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</si>
  <si>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</si>
  <si>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</si>
  <si>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</si>
  <si>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</si>
  <si>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</si>
  <si>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</si>
  <si>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</si>
  <si>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</si>
  <si>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</si>
  <si>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</si>
  <si>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</si>
  <si>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</si>
  <si>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</si>
  <si>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</si>
  <si>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</si>
  <si>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</si>
  <si>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</si>
  <si>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</si>
  <si>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</si>
  <si>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</si>
  <si>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</si>
  <si>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</si>
  <si>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</si>
  <si>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</si>
  <si>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</si>
  <si>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</si>
  <si>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</si>
  <si>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</si>
  <si>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</si>
  <si>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</si>
  <si>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</si>
  <si>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</si>
  <si>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</si>
  <si>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</si>
  <si>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</si>
  <si>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</si>
  <si>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</si>
  <si>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</si>
  <si>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</si>
  <si>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</si>
  <si>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</si>
  <si>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</si>
  <si>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</si>
  <si>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</si>
  <si>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</si>
  <si>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</si>
  <si>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</si>
  <si>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</si>
  <si>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</si>
  <si>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</si>
  <si>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</si>
  <si>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</si>
  <si>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</si>
  <si>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</si>
  <si>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</si>
  <si>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</si>
  <si>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</si>
  <si>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</si>
  <si>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</si>
  <si>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</si>
  <si>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</si>
  <si>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</si>
  <si>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</si>
  <si>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</si>
  <si>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</si>
  <si>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</si>
  <si>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</si>
  <si>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</si>
  <si>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</si>
  <si>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</si>
  <si>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</si>
  <si>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</si>
  <si>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</si>
  <si>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</si>
  <si>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</si>
  <si>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</si>
  <si>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</si>
  <si>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</si>
  <si>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</si>
  <si>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</si>
  <si>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</si>
  <si>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</si>
  <si>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</si>
  <si>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</si>
  <si>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</si>
  <si>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</si>
  <si>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</si>
  <si>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</si>
  <si>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</si>
  <si>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</si>
  <si>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</si>
  <si>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</si>
  <si>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</si>
  <si>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</si>
  <si>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</si>
  <si>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</si>
  <si>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</si>
  <si>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</si>
  <si>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</si>
  <si>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</si>
  <si>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</si>
  <si>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</si>
  <si>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газа,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</si>
  <si>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</si>
  <si>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</si>
  <si>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</si>
  <si>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</si>
  <si>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</si>
  <si>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</si>
  <si>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</si>
  <si>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</si>
  <si>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</si>
  <si>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</si>
  <si>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</si>
  <si>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</si>
  <si>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</si>
  <si>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</si>
  <si>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</si>
  <si>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</si>
  <si>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</si>
  <si>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</si>
  <si>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</si>
  <si>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</si>
  <si>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</si>
  <si>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</si>
  <si>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</si>
  <si>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</si>
  <si>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</si>
  <si>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</si>
  <si>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</si>
  <si>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</si>
  <si>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</si>
  <si>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</si>
  <si>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</si>
  <si>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</si>
  <si>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</si>
  <si>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</si>
  <si>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</si>
  <si>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</si>
  <si>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</si>
  <si>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</si>
  <si>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</si>
  <si>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</si>
  <si>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</si>
  <si>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</si>
  <si>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</si>
  <si>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</si>
  <si>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</si>
  <si>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</si>
  <si>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</si>
  <si>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</si>
  <si>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</si>
  <si>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</si>
  <si>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</si>
  <si>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</si>
  <si>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</si>
  <si>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</si>
  <si>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</si>
  <si>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</si>
  <si>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</si>
  <si>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угля, в базовом (2019) году, тыс. руб.</t>
  </si>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</sst>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sz val="11"/>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
      <b/>
      <vertAlign val="subscript"/>
      <sz val="10"/>
      <color theme="1"/>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medium">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7" fillId="0" borderId="0"/>
  </cellStyleXfs>
  <cellXfs count="148">
    <xf numFmtId="0" fontId="0" fillId="0" borderId="0" xfId="0"/>
    <xf numFmtId="0" fontId="2" fillId="2" borderId="0" xfId="2" applyFont="1" applyFill="1" applyAlignment="1">
      <alignment wrapText="1"/>
    </xf>
    <xf numFmtId="0" fontId="2" fillId="2" borderId="0" xfId="2" applyFont="1" applyFill="1"/>
    <xf numFmtId="0" fontId="2" fillId="2" borderId="0" xfId="2" applyFont="1" applyFill="1" applyAlignment="1">
      <alignment horizontal="right"/>
    </xf>
    <xf numFmtId="14" fontId="2" fillId="2" borderId="0" xfId="2" applyNumberFormat="1" applyFont="1" applyFill="1" applyAlignment="1">
      <alignment horizontal="center" vertical="center" wrapText="1"/>
    </xf>
    <xf numFmtId="0" fontId="4" fillId="2" borderId="0" xfId="2" applyFont="1" applyFill="1" applyAlignment="1">
      <alignment horizontal="left" vertical="center"/>
    </xf>
    <xf numFmtId="0" fontId="2" fillId="2" borderId="0" xfId="2" applyFont="1" applyFill="1" applyAlignment="1">
      <alignment horizontal="center" vertical="center"/>
    </xf>
    <xf numFmtId="0" fontId="2" fillId="2" borderId="0" xfId="2" applyFont="1" applyFill="1" applyBorder="1" applyAlignment="1">
      <alignment wrapText="1"/>
    </xf>
    <xf numFmtId="0" fontId="2" fillId="2" borderId="0" xfId="2" applyFont="1" applyFill="1" applyBorder="1" applyAlignment="1">
      <alignment horizontal="left" vertical="center" wrapText="1"/>
    </xf>
    <xf numFmtId="0" fontId="2" fillId="2" borderId="0" xfId="2" applyNumberFormat="1" applyFont="1" applyFill="1" applyBorder="1" applyAlignment="1">
      <alignment horizontal="center" vertical="center" wrapText="1"/>
    </xf>
    <xf numFmtId="49" fontId="2" fillId="2" borderId="0" xfId="2" applyNumberFormat="1" applyFont="1" applyFill="1" applyBorder="1" applyAlignment="1">
      <alignment horizontal="center" vertical="center" wrapText="1"/>
    </xf>
    <xf numFmtId="0" fontId="2" fillId="2" borderId="0" xfId="2" applyFont="1" applyFill="1" applyBorder="1" applyAlignment="1">
      <alignment vertical="center" wrapText="1"/>
    </xf>
    <xf numFmtId="0" fontId="2" fillId="2" borderId="0" xfId="2"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4" fontId="2" fillId="2" borderId="0" xfId="2" applyNumberFormat="1" applyFont="1" applyFill="1" applyBorder="1" applyAlignment="1">
      <alignment horizontal="center" vertical="center" wrapText="1"/>
    </xf>
    <xf numFmtId="4" fontId="4" fillId="2" borderId="2" xfId="2" applyNumberFormat="1" applyFont="1" applyFill="1" applyBorder="1" applyAlignment="1">
      <alignment horizontal="center" vertical="center" wrapText="1"/>
    </xf>
    <xf numFmtId="4" fontId="4" fillId="2" borderId="3" xfId="2" applyNumberFormat="1" applyFont="1" applyFill="1" applyBorder="1" applyAlignment="1">
      <alignment horizontal="center" vertical="center" wrapText="1"/>
    </xf>
    <xf numFmtId="4" fontId="4" fillId="2" borderId="4"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49" fontId="2" fillId="2" borderId="5" xfId="2" applyNumberFormat="1" applyFont="1" applyFill="1" applyBorder="1" applyAlignment="1">
      <alignment horizontal="right" vertical="center" wrapText="1"/>
    </xf>
    <xf numFmtId="0" fontId="4" fillId="2" borderId="6" xfId="2" applyFont="1" applyFill="1" applyBorder="1" applyAlignment="1">
      <alignment vertical="center" wrapText="1"/>
    </xf>
    <xf numFmtId="4" fontId="4" fillId="2" borderId="7" xfId="2" applyNumberFormat="1" applyFont="1" applyFill="1" applyBorder="1" applyAlignment="1">
      <alignment horizontal="center" vertical="center" wrapText="1"/>
    </xf>
    <xf numFmtId="0" fontId="2" fillId="2" borderId="6" xfId="2" applyFont="1" applyFill="1" applyBorder="1" applyAlignment="1">
      <alignment horizontal="left" vertical="center" wrapText="1"/>
    </xf>
    <xf numFmtId="4" fontId="2" fillId="2" borderId="7" xfId="2" applyNumberFormat="1" applyFont="1" applyFill="1" applyBorder="1" applyAlignment="1">
      <alignment horizontal="center" vertical="center" wrapText="1"/>
    </xf>
    <xf numFmtId="49" fontId="2" fillId="2" borderId="8" xfId="2" applyNumberFormat="1" applyFont="1" applyFill="1" applyBorder="1" applyAlignment="1">
      <alignment horizontal="right" vertical="center" wrapText="1"/>
    </xf>
    <xf numFmtId="0" fontId="2" fillId="2" borderId="9" xfId="2" applyFont="1" applyFill="1" applyBorder="1" applyAlignment="1">
      <alignment horizontal="left" vertical="center" wrapText="1"/>
    </xf>
    <xf numFmtId="4" fontId="2" fillId="2" borderId="10" xfId="2" applyNumberFormat="1" applyFont="1" applyFill="1" applyBorder="1" applyAlignment="1">
      <alignment horizontal="center" vertical="center" wrapText="1"/>
    </xf>
    <xf numFmtId="4" fontId="4" fillId="2" borderId="11" xfId="2" applyNumberFormat="1" applyFont="1" applyFill="1" applyBorder="1" applyAlignment="1">
      <alignment horizontal="center" vertical="center" wrapText="1"/>
    </xf>
    <xf numFmtId="3" fontId="4" fillId="2" borderId="12" xfId="2" applyNumberFormat="1" applyFont="1" applyFill="1" applyBorder="1" applyAlignment="1">
      <alignment horizontal="center" vertical="center" wrapText="1"/>
    </xf>
    <xf numFmtId="3" fontId="4" fillId="2" borderId="6" xfId="2" applyNumberFormat="1" applyFont="1" applyFill="1" applyBorder="1" applyAlignment="1">
      <alignment horizontal="center" vertical="center" wrapText="1"/>
    </xf>
    <xf numFmtId="0" fontId="2"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0" fontId="2" fillId="2" borderId="6" xfId="2"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164" fontId="2" fillId="2" borderId="6" xfId="2" applyNumberFormat="1" applyFont="1" applyFill="1" applyBorder="1" applyAlignment="1">
      <alignment horizontal="center" vertical="center"/>
    </xf>
    <xf numFmtId="3" fontId="2" fillId="2" borderId="6" xfId="2" applyNumberFormat="1" applyFont="1" applyFill="1" applyBorder="1" applyAlignment="1">
      <alignment horizontal="center" vertical="center"/>
    </xf>
    <xf numFmtId="49" fontId="2" fillId="2" borderId="6" xfId="2" applyNumberFormat="1" applyFont="1" applyFill="1" applyBorder="1" applyAlignment="1">
      <alignment horizontal="right" vertical="center" wrapText="1"/>
    </xf>
    <xf numFmtId="0" fontId="2" fillId="2" borderId="6" xfId="2" applyFont="1" applyFill="1" applyBorder="1" applyAlignment="1">
      <alignment horizontal="left" vertical="center" wrapText="1" indent="2"/>
    </xf>
    <xf numFmtId="165" fontId="2" fillId="2" borderId="6" xfId="2" applyNumberFormat="1" applyFont="1" applyFill="1" applyBorder="1" applyAlignment="1">
      <alignment horizontal="center" vertical="center" wrapText="1"/>
    </xf>
    <xf numFmtId="49" fontId="7" fillId="2" borderId="6"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7"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5" fontId="2" fillId="2" borderId="9" xfId="2" applyNumberFormat="1" applyFont="1" applyFill="1" applyBorder="1" applyAlignment="1">
      <alignment horizontal="center" vertical="center" wrapText="1"/>
    </xf>
    <xf numFmtId="49" fontId="2" fillId="2" borderId="15" xfId="2" applyNumberFormat="1" applyFont="1" applyFill="1" applyBorder="1" applyAlignment="1">
      <alignment horizontal="right" vertical="center" wrapText="1"/>
    </xf>
    <xf numFmtId="0" fontId="2" fillId="2" borderId="0" xfId="2" applyFont="1" applyFill="1" applyBorder="1" applyAlignment="1">
      <alignment horizontal="left" vertical="center" wrapText="1" indent="2"/>
    </xf>
    <xf numFmtId="49" fontId="2" fillId="2" borderId="2" xfId="2" applyNumberFormat="1" applyFont="1" applyFill="1" applyBorder="1" applyAlignment="1">
      <alignment horizontal="right" vertical="center" wrapText="1"/>
    </xf>
    <xf numFmtId="49" fontId="2" fillId="2" borderId="6" xfId="2" applyNumberFormat="1"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12" xfId="2" applyFont="1" applyFill="1" applyBorder="1" applyAlignment="1">
      <alignment horizontal="left" vertical="center" wrapText="1" indent="4"/>
    </xf>
    <xf numFmtId="0" fontId="2"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7" fillId="2" borderId="6" xfId="0" applyFont="1" applyFill="1" applyBorder="1" applyAlignment="1">
      <alignment horizontal="left" vertical="center" wrapText="1" indent="7"/>
    </xf>
    <xf numFmtId="166"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4"/>
    </xf>
    <xf numFmtId="49" fontId="2"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166" fontId="2" fillId="2" borderId="6" xfId="2" applyNumberFormat="1" applyFont="1" applyFill="1" applyBorder="1" applyAlignment="1">
      <alignment horizontal="center" vertical="center" wrapText="1"/>
    </xf>
    <xf numFmtId="2" fontId="2" fillId="2" borderId="6" xfId="2" applyNumberFormat="1" applyFont="1" applyFill="1" applyBorder="1" applyAlignment="1">
      <alignment horizontal="center" vertical="center" wrapText="1"/>
    </xf>
    <xf numFmtId="0" fontId="14" fillId="2" borderId="6" xfId="0" applyFont="1" applyFill="1" applyBorder="1" applyAlignment="1">
      <alignment horizontal="left" vertical="center" wrapText="1" indent="3"/>
    </xf>
    <xf numFmtId="3" fontId="2" fillId="2" borderId="6" xfId="2" applyNumberFormat="1" applyFont="1" applyFill="1" applyBorder="1" applyAlignment="1">
      <alignment horizontal="center" vertical="center" wrapText="1"/>
    </xf>
    <xf numFmtId="0" fontId="15" fillId="2" borderId="0" xfId="2" applyFont="1" applyFill="1"/>
    <xf numFmtId="0" fontId="7" fillId="2" borderId="6" xfId="0" applyFont="1" applyFill="1" applyBorder="1" applyAlignment="1">
      <alignment horizontal="left" vertical="center" wrapText="1" indent="2"/>
    </xf>
    <xf numFmtId="0" fontId="2"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4" fontId="2"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2"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2"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2" fillId="2" borderId="9" xfId="1" applyNumberFormat="1" applyFont="1" applyFill="1" applyBorder="1" applyAlignment="1">
      <alignment horizontal="center" vertical="center" wrapText="1"/>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2"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7" fontId="2"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7" fillId="2" borderId="9" xfId="0" applyFont="1" applyFill="1" applyBorder="1" applyAlignment="1">
      <alignment horizontal="left" vertical="center" wrapText="1" indent="4"/>
    </xf>
    <xf numFmtId="4"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xf>
    <xf numFmtId="0" fontId="2" fillId="2" borderId="14" xfId="2" applyFont="1" applyFill="1" applyBorder="1" applyAlignment="1">
      <alignment horizontal="left" vertical="center" wrapText="1" indent="2"/>
    </xf>
    <xf numFmtId="0" fontId="2" fillId="2" borderId="0" xfId="2" applyFont="1" applyFill="1" applyBorder="1"/>
    <xf numFmtId="0" fontId="15" fillId="2" borderId="6" xfId="2" applyFont="1" applyFill="1" applyBorder="1" applyAlignment="1">
      <alignment horizontal="left" vertical="center" wrapText="1" indent="2"/>
    </xf>
    <xf numFmtId="0" fontId="2" fillId="2" borderId="6" xfId="2" applyFont="1" applyFill="1" applyBorder="1" applyAlignment="1">
      <alignment horizontal="left" vertical="center" wrapText="1" indent="4"/>
    </xf>
    <xf numFmtId="4" fontId="2" fillId="2" borderId="6" xfId="1"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wrapText="1"/>
    </xf>
    <xf numFmtId="0" fontId="2" fillId="2" borderId="9" xfId="2" applyFont="1" applyFill="1" applyBorder="1" applyAlignment="1">
      <alignment horizontal="left" vertical="center" wrapText="1" indent="4"/>
    </xf>
    <xf numFmtId="0" fontId="20" fillId="2" borderId="3" xfId="0" applyFont="1" applyFill="1" applyBorder="1" applyAlignment="1">
      <alignment horizontal="left" vertical="center" wrapText="1"/>
    </xf>
    <xf numFmtId="4" fontId="2" fillId="2" borderId="3" xfId="2" applyNumberFormat="1" applyFont="1" applyFill="1" applyBorder="1" applyAlignment="1">
      <alignment horizontal="center" vertical="center" wrapText="1"/>
    </xf>
    <xf numFmtId="0" fontId="28" fillId="2" borderId="3" xfId="3" applyFont="1" applyFill="1" applyBorder="1" applyAlignment="1">
      <alignment horizontal="left" vertical="center" wrapText="1"/>
    </xf>
    <xf numFmtId="10" fontId="2" fillId="2" borderId="3" xfId="2" applyNumberFormat="1" applyFont="1" applyFill="1" applyBorder="1" applyAlignment="1">
      <alignment horizontal="center" vertical="center" wrapText="1"/>
    </xf>
    <xf numFmtId="0" fontId="2" fillId="2" borderId="0" xfId="2" applyFont="1" applyFill="1" applyBorder="1" applyAlignment="1">
      <alignment horizontal="right" vertical="center"/>
    </xf>
    <xf numFmtId="0" fontId="2" fillId="2" borderId="2" xfId="2" applyFont="1" applyFill="1" applyBorder="1" applyAlignment="1">
      <alignment horizontal="right" wrapText="1" indent="1"/>
    </xf>
    <xf numFmtId="0" fontId="2" fillId="2" borderId="4" xfId="2" applyFont="1" applyFill="1" applyBorder="1" applyAlignment="1">
      <alignment horizontal="center" vertical="center" wrapText="1"/>
    </xf>
    <xf numFmtId="0" fontId="2" fillId="2" borderId="5" xfId="2" applyFont="1" applyFill="1" applyBorder="1" applyProtection="1"/>
    <xf numFmtId="10" fontId="15"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vertical="center"/>
    </xf>
    <xf numFmtId="0" fontId="2" fillId="2" borderId="5" xfId="2" applyFont="1" applyFill="1" applyBorder="1"/>
    <xf numFmtId="10" fontId="2" fillId="2" borderId="7" xfId="2" applyNumberFormat="1" applyFont="1" applyFill="1" applyBorder="1" applyAlignment="1" applyProtection="1">
      <alignment vertical="center"/>
      <protection locked="0"/>
    </xf>
    <xf numFmtId="0" fontId="2" fillId="2" borderId="8" xfId="2" applyFont="1" applyFill="1" applyBorder="1"/>
    <xf numFmtId="10" fontId="2" fillId="2" borderId="10" xfId="2" applyNumberFormat="1" applyFont="1" applyFill="1" applyBorder="1" applyAlignment="1" applyProtection="1">
      <alignment vertical="center"/>
      <protection locked="0"/>
    </xf>
    <xf numFmtId="0" fontId="2" fillId="2" borderId="17" xfId="2" applyFont="1" applyFill="1" applyBorder="1"/>
    <xf numFmtId="0" fontId="2" fillId="2" borderId="17" xfId="2" applyFont="1" applyFill="1" applyBorder="1" applyAlignment="1">
      <alignment vertical="center"/>
    </xf>
    <xf numFmtId="0" fontId="2" fillId="2" borderId="0" xfId="2" applyFont="1" applyFill="1" applyAlignment="1">
      <alignment vertical="center"/>
    </xf>
    <xf numFmtId="10" fontId="2" fillId="2" borderId="0" xfId="2" applyNumberFormat="1" applyFont="1" applyFill="1" applyAlignment="1">
      <alignment wrapText="1"/>
    </xf>
    <xf numFmtId="0" fontId="4" fillId="2" borderId="0" xfId="2" applyFont="1" applyFill="1" applyAlignment="1">
      <alignment horizontal="left"/>
    </xf>
    <xf numFmtId="4" fontId="4" fillId="0" borderId="3"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4" fontId="2" fillId="2" borderId="6" xfId="2" applyNumberFormat="1" applyFont="1" applyFill="1" applyBorder="1" applyAlignment="1">
      <alignment horizontal="center" vertical="center"/>
    </xf>
    <xf numFmtId="49" fontId="7" fillId="2" borderId="5" xfId="0" applyNumberFormat="1" applyFont="1" applyFill="1" applyBorder="1" applyAlignment="1">
      <alignment horizontal="right" vertical="center"/>
    </xf>
    <xf numFmtId="0" fontId="2" fillId="0" borderId="0" xfId="2" applyFont="1" applyFill="1" applyBorder="1" applyAlignment="1">
      <alignment horizontal="left" vertical="center" wrapText="1" indent="2"/>
    </xf>
    <xf numFmtId="4" fontId="2" fillId="0" borderId="0" xfId="2" applyNumberFormat="1" applyFont="1" applyFill="1" applyBorder="1" applyAlignment="1">
      <alignment horizontal="center" vertical="center" wrapText="1"/>
    </xf>
    <xf numFmtId="0" fontId="7" fillId="2" borderId="6" xfId="0" applyFont="1" applyFill="1" applyBorder="1" applyAlignment="1">
      <alignment horizontal="left" vertical="center" wrapText="1" indent="6"/>
    </xf>
    <xf numFmtId="0" fontId="7" fillId="2" borderId="9" xfId="0" applyFont="1" applyFill="1" applyBorder="1" applyAlignment="1">
      <alignment horizontal="left" vertical="center" wrapText="1" indent="7"/>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2" fillId="2" borderId="18" xfId="2" applyNumberFormat="1" applyFont="1" applyFill="1" applyBorder="1" applyAlignment="1">
      <alignment horizontal="right" vertical="center"/>
    </xf>
    <xf numFmtId="0" fontId="2" fillId="2" borderId="19" xfId="2" applyFont="1" applyFill="1" applyBorder="1" applyAlignment="1">
      <alignment horizontal="left" vertical="center" wrapText="1" indent="4"/>
    </xf>
    <xf numFmtId="10" fontId="2" fillId="2" borderId="19" xfId="1"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10" fontId="2" fillId="2" borderId="3" xfId="1" applyNumberFormat="1" applyFont="1" applyFill="1" applyBorder="1" applyAlignment="1">
      <alignment horizontal="center" vertical="center" wrapText="1"/>
    </xf>
    <xf numFmtId="0" fontId="2" fillId="2" borderId="21" xfId="2" applyFont="1" applyFill="1" applyBorder="1" applyAlignment="1">
      <alignment horizontal="right" wrapText="1" indent="1"/>
    </xf>
    <xf numFmtId="0" fontId="2" fillId="2" borderId="22" xfId="2" applyFont="1" applyFill="1" applyBorder="1" applyAlignment="1">
      <alignment horizontal="center" vertical="center" wrapText="1"/>
    </xf>
    <xf numFmtId="0" fontId="2" fillId="2" borderId="2" xfId="2" applyFont="1" applyFill="1" applyBorder="1"/>
    <xf numFmtId="10" fontId="15" fillId="2" borderId="4" xfId="2" applyNumberFormat="1" applyFont="1" applyFill="1" applyBorder="1" applyAlignment="1" applyProtection="1">
      <alignment vertical="center"/>
    </xf>
    <xf numFmtId="10" fontId="15" fillId="2" borderId="7" xfId="2" applyNumberFormat="1" applyFont="1" applyFill="1" applyBorder="1" applyAlignment="1" applyProtection="1">
      <alignment vertical="center"/>
    </xf>
    <xf numFmtId="10" fontId="15" fillId="2" borderId="10" xfId="2" applyNumberFormat="1" applyFont="1" applyFill="1" applyBorder="1" applyAlignment="1" applyProtection="1">
      <alignment vertical="center"/>
    </xf>
    <xf numFmtId="0" fontId="2" fillId="2" borderId="18" xfId="2" applyFont="1" applyFill="1" applyBorder="1"/>
    <xf numFmtId="10" fontId="15" fillId="2" borderId="20" xfId="2" applyNumberFormat="1" applyFont="1" applyFill="1" applyBorder="1" applyAlignment="1" applyProtection="1">
      <alignment vertical="center"/>
    </xf>
    <xf numFmtId="0" fontId="2" fillId="2" borderId="0" xfId="2" applyFont="1" applyFill="1" applyAlignment="1" applyProtection="1">
      <alignment horizontal="center" vertical="center"/>
    </xf>
    <xf numFmtId="0" fontId="4" fillId="2" borderId="16" xfId="2" applyFont="1" applyFill="1" applyBorder="1" applyAlignment="1">
      <alignment horizontal="left" vertical="center" wrapText="1"/>
    </xf>
    <xf numFmtId="0" fontId="2" fillId="2" borderId="9" xfId="2" applyFont="1" applyFill="1" applyBorder="1" applyAlignment="1">
      <alignment horizontal="left" vertical="center" wrapText="1"/>
    </xf>
    <xf numFmtId="0" fontId="3" fillId="2" borderId="0" xfId="2" applyFont="1" applyFill="1" applyBorder="1" applyAlignment="1">
      <alignment horizontal="center" vertical="center" wrapText="1"/>
    </xf>
    <xf numFmtId="0" fontId="4" fillId="2" borderId="1" xfId="2" applyFont="1" applyFill="1" applyBorder="1" applyAlignment="1">
      <alignment horizontal="center" wrapText="1"/>
    </xf>
    <xf numFmtId="0" fontId="4" fillId="2" borderId="13"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1" xfId="2" applyFont="1" applyFill="1" applyBorder="1" applyAlignment="1">
      <alignment horizontal="left"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EDEL.PRICE.NCZ.WARM/2024/&#1088;&#1072;&#1089;&#1095;&#1077;&#1090;&#1099;/&#1075;.%20&#1048;&#1089;&#1080;&#1082;&#1090;&#1080;&#1084;/&#1075;.%20&#1048;&#1089;&#1082;&#1080;&#1090;&#1080;&#1084;%20&#1075;&#1072;&#107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4/&#1088;&#1072;&#1089;&#1095;&#1077;&#1090;&#1099;/&#1075;.%20&#1048;&#1089;&#1080;&#1082;&#1090;&#1080;&#1084;/&#1075;.%20&#1048;&#1089;&#1082;&#1080;&#1090;&#1080;&#1084;%20&#1091;&#1075;&#1086;&#1083;&#11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город Искитим</v>
          </cell>
        </row>
        <row r="15">
          <cell r="D15" t="str">
            <v/>
          </cell>
        </row>
        <row r="16">
          <cell r="D16" t="str">
            <v>Код ОКТМО</v>
          </cell>
          <cell r="E16" t="str">
            <v>50712000001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990.51118097024698</v>
          </cell>
        </row>
        <row r="13">
          <cell r="F13">
            <v>156.1</v>
          </cell>
        </row>
        <row r="16">
          <cell r="F16">
            <v>7000</v>
          </cell>
        </row>
        <row r="17">
          <cell r="F17">
            <v>1.1285714285714286</v>
          </cell>
        </row>
        <row r="20">
          <cell r="F20">
            <v>23.387217436799997</v>
          </cell>
        </row>
        <row r="21">
          <cell r="F21">
            <v>22.662032399999998</v>
          </cell>
        </row>
        <row r="22">
          <cell r="F22">
            <v>1.032</v>
          </cell>
        </row>
        <row r="23">
          <cell r="F23" t="str">
            <v>-</v>
          </cell>
        </row>
      </sheetData>
      <sheetData sheetId="8">
        <row r="16">
          <cell r="E16">
            <v>7900</v>
          </cell>
        </row>
        <row r="20">
          <cell r="E20">
            <v>8.5000000000000006E-2</v>
          </cell>
        </row>
        <row r="21">
          <cell r="E21">
            <v>0.112</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1347.278414219315</v>
          </cell>
        </row>
        <row r="13">
          <cell r="F13">
            <v>109626.86454181511</v>
          </cell>
        </row>
        <row r="14">
          <cell r="F14">
            <v>67671</v>
          </cell>
        </row>
        <row r="15">
          <cell r="F15">
            <v>1.071</v>
          </cell>
        </row>
        <row r="16">
          <cell r="F16">
            <v>1</v>
          </cell>
        </row>
        <row r="17">
          <cell r="F17">
            <v>1.01</v>
          </cell>
        </row>
        <row r="18">
          <cell r="F18">
            <v>41230.634537069149</v>
          </cell>
        </row>
        <row r="19">
          <cell r="F19">
            <v>0</v>
          </cell>
        </row>
        <row r="20">
          <cell r="F20">
            <v>27530.649956961381</v>
          </cell>
        </row>
        <row r="21">
          <cell r="F21">
            <v>1</v>
          </cell>
        </row>
        <row r="22">
          <cell r="F22">
            <v>39638.324046481182</v>
          </cell>
        </row>
        <row r="23">
          <cell r="F23">
            <v>21</v>
          </cell>
        </row>
        <row r="26">
          <cell r="F26">
            <v>2892</v>
          </cell>
        </row>
        <row r="28">
          <cell r="F28">
            <v>408.82646976182639</v>
          </cell>
        </row>
        <row r="29">
          <cell r="F29">
            <v>0.54596581199999994</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22.662032399999998</v>
          </cell>
        </row>
        <row r="40">
          <cell r="F40">
            <v>7</v>
          </cell>
        </row>
        <row r="42">
          <cell r="F42">
            <v>0.97</v>
          </cell>
        </row>
        <row r="44">
          <cell r="F44">
            <v>0.38100000000000001</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1397</v>
          </cell>
        </row>
        <row r="12">
          <cell r="E12">
            <v>5.97</v>
          </cell>
        </row>
        <row r="13">
          <cell r="E13">
            <v>1</v>
          </cell>
        </row>
        <row r="14">
          <cell r="E14">
            <v>14899</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320.06183178315632</v>
          </cell>
        </row>
        <row r="14">
          <cell r="F14">
            <v>4458.0863832919258</v>
          </cell>
        </row>
        <row r="15">
          <cell r="F15">
            <v>0.2</v>
          </cell>
        </row>
        <row r="18">
          <cell r="F18">
            <v>15</v>
          </cell>
        </row>
        <row r="19">
          <cell r="F19">
            <v>2793.9387391720261</v>
          </cell>
        </row>
        <row r="20">
          <cell r="F20">
            <v>2.1999999999999999E-2</v>
          </cell>
        </row>
        <row r="21">
          <cell r="F21">
            <v>10</v>
          </cell>
        </row>
        <row r="22">
          <cell r="F22">
            <v>1.2264794092854792</v>
          </cell>
        </row>
        <row r="23">
          <cell r="F23">
            <v>3.0000000000000001E-3</v>
          </cell>
        </row>
        <row r="24">
          <cell r="F24">
            <v>408.82646976182639</v>
          </cell>
        </row>
      </sheetData>
      <sheetData sheetId="23"/>
      <sheetData sheetId="24">
        <row r="12">
          <cell r="F12">
            <v>250.5540188016823</v>
          </cell>
        </row>
        <row r="16">
          <cell r="F16">
            <v>874.26</v>
          </cell>
        </row>
        <row r="17">
          <cell r="F17">
            <v>43385</v>
          </cell>
        </row>
        <row r="18">
          <cell r="F18">
            <v>1.4999999999999999E-2</v>
          </cell>
        </row>
        <row r="19">
          <cell r="F19">
            <v>14899</v>
          </cell>
        </row>
        <row r="20">
          <cell r="F20">
            <v>1.4999999999999999E-2</v>
          </cell>
        </row>
        <row r="21">
          <cell r="F21">
            <v>1286.0349157850699</v>
          </cell>
        </row>
        <row r="22">
          <cell r="F22">
            <v>3.6112641666666665</v>
          </cell>
        </row>
        <row r="23">
          <cell r="F23">
            <v>110</v>
          </cell>
        </row>
        <row r="24">
          <cell r="F24">
            <v>8497.1999999999989</v>
          </cell>
        </row>
        <row r="25">
          <cell r="F25">
            <v>0.38100000000000001</v>
          </cell>
        </row>
        <row r="26">
          <cell r="F26">
            <v>25.412500000000001</v>
          </cell>
        </row>
        <row r="27">
          <cell r="F27">
            <v>1255.7382548673957</v>
          </cell>
        </row>
        <row r="28">
          <cell r="F28">
            <v>964.46870573532692</v>
          </cell>
        </row>
        <row r="29">
          <cell r="F29">
            <v>291.26954913206873</v>
          </cell>
        </row>
        <row r="30">
          <cell r="F30">
            <v>524.06260742707866</v>
          </cell>
        </row>
      </sheetData>
      <sheetData sheetId="25" refreshError="1"/>
      <sheetData sheetId="26">
        <row r="8">
          <cell r="F8" t="str">
            <v>нет</v>
          </cell>
        </row>
      </sheetData>
      <sheetData sheetId="27">
        <row r="11">
          <cell r="E11">
            <v>1871</v>
          </cell>
        </row>
        <row r="12">
          <cell r="E12">
            <v>61</v>
          </cell>
        </row>
        <row r="13">
          <cell r="E13">
            <v>73</v>
          </cell>
        </row>
        <row r="17">
          <cell r="E17">
            <v>12.66</v>
          </cell>
        </row>
        <row r="19">
          <cell r="E19">
            <v>13.06</v>
          </cell>
        </row>
      </sheetData>
      <sheetData sheetId="28" refreshError="1"/>
      <sheetData sheetId="29">
        <row r="12">
          <cell r="F12">
            <v>58.168108915488013</v>
          </cell>
        </row>
        <row r="17">
          <cell r="F17">
            <v>0.02</v>
          </cell>
        </row>
      </sheetData>
      <sheetData sheetId="30">
        <row r="12">
          <cell r="F12">
            <v>0</v>
          </cell>
        </row>
        <row r="13">
          <cell r="F13">
            <v>0</v>
          </cell>
        </row>
        <row r="19">
          <cell r="F19">
            <v>0</v>
          </cell>
        </row>
      </sheetData>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v>
          </cell>
        </row>
        <row r="14">
          <cell r="D14" t="str">
            <v>Тип муниципального образования (выберите из списка)</v>
          </cell>
          <cell r="E14" t="str">
            <v>город Искитим</v>
          </cell>
        </row>
        <row r="15">
          <cell r="D15" t="str">
            <v/>
          </cell>
        </row>
        <row r="16">
          <cell r="D16" t="str">
            <v>Код ОКТМО</v>
          </cell>
          <cell r="E16" t="str">
            <v>50712000001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670.39114462315626</v>
          </cell>
        </row>
        <row r="13">
          <cell r="F13">
            <v>176.4</v>
          </cell>
        </row>
        <row r="16">
          <cell r="F16">
            <v>7000</v>
          </cell>
        </row>
        <row r="17">
          <cell r="F17">
            <v>0.72857142857142854</v>
          </cell>
        </row>
        <row r="20">
          <cell r="F20">
            <v>22.672560430799997</v>
          </cell>
        </row>
        <row r="21">
          <cell r="F21">
            <v>21.948267599999998</v>
          </cell>
        </row>
        <row r="22">
          <cell r="F22">
            <v>1.0329999999999999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3023.76</v>
          </cell>
        </row>
      </sheetData>
      <sheetData sheetId="9" refreshError="1"/>
      <sheetData sheetId="10" refreshError="1"/>
      <sheetData sheetId="11"/>
      <sheetData sheetId="12" refreshError="1"/>
      <sheetData sheetId="13">
        <row r="12">
          <cell r="F12">
            <v>1978.8975684991997</v>
          </cell>
        </row>
        <row r="13">
          <cell r="F13">
            <v>188208.09310840676</v>
          </cell>
        </row>
        <row r="14">
          <cell r="F14">
            <v>116178</v>
          </cell>
        </row>
        <row r="15">
          <cell r="F15">
            <v>1.071</v>
          </cell>
        </row>
        <row r="16">
          <cell r="F16">
            <v>1</v>
          </cell>
        </row>
        <row r="17">
          <cell r="F17">
            <v>1.01</v>
          </cell>
        </row>
        <row r="18">
          <cell r="F18">
            <v>41230.634537069149</v>
          </cell>
        </row>
        <row r="19">
          <cell r="F19">
            <v>0</v>
          </cell>
        </row>
        <row r="20">
          <cell r="F20">
            <v>27530.649956961381</v>
          </cell>
        </row>
        <row r="21">
          <cell r="F21">
            <v>1</v>
          </cell>
        </row>
        <row r="22">
          <cell r="F22">
            <v>38698.422798410109</v>
          </cell>
        </row>
        <row r="23">
          <cell r="F23">
            <v>1990</v>
          </cell>
        </row>
        <row r="26">
          <cell r="F26">
            <v>3434.1423459993416</v>
          </cell>
        </row>
        <row r="27">
          <cell r="F27">
            <v>0.54596581199999994</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21.948267599999998</v>
          </cell>
        </row>
        <row r="38">
          <cell r="F38">
            <v>7</v>
          </cell>
        </row>
        <row r="40">
          <cell r="F40">
            <v>0.97</v>
          </cell>
        </row>
        <row r="42">
          <cell r="F42">
            <v>0.36899999999999999</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1397</v>
          </cell>
        </row>
        <row r="12">
          <cell r="E12">
            <v>5.97</v>
          </cell>
        </row>
        <row r="13">
          <cell r="E13">
            <v>1</v>
          </cell>
        </row>
        <row r="14">
          <cell r="E14">
            <v>14899</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470.76022860012262</v>
          </cell>
        </row>
        <row r="14">
          <cell r="F14">
            <v>6389.3908392043395</v>
          </cell>
        </row>
        <row r="15">
          <cell r="F15">
            <v>0.2</v>
          </cell>
        </row>
        <row r="18">
          <cell r="F18">
            <v>15</v>
          </cell>
        </row>
        <row r="19">
          <cell r="F19">
            <v>3932.678206510328</v>
          </cell>
        </row>
        <row r="20">
          <cell r="F20">
            <v>2.1999999999999999E-2</v>
          </cell>
        </row>
        <row r="21">
          <cell r="F21">
            <v>10</v>
          </cell>
        </row>
        <row r="22">
          <cell r="F22">
            <v>10.302427037998026</v>
          </cell>
        </row>
        <row r="23">
          <cell r="F23">
            <v>3.0000000000000001E-3</v>
          </cell>
        </row>
        <row r="24">
          <cell r="F24">
            <v>3434.1423459993416</v>
          </cell>
        </row>
      </sheetData>
      <sheetData sheetId="24"/>
      <sheetData sheetId="25">
        <row r="12">
          <cell r="F12">
            <v>463.5077862095543</v>
          </cell>
        </row>
        <row r="16">
          <cell r="F16">
            <v>1694.425</v>
          </cell>
        </row>
        <row r="17">
          <cell r="F17">
            <v>73547</v>
          </cell>
        </row>
        <row r="18">
          <cell r="F18">
            <v>0.02</v>
          </cell>
        </row>
        <row r="19">
          <cell r="F19">
            <v>14899</v>
          </cell>
        </row>
        <row r="20">
          <cell r="F20">
            <v>1.4999999999999999E-2</v>
          </cell>
        </row>
        <row r="21">
          <cell r="F21">
            <v>2038.1398021103398</v>
          </cell>
        </row>
        <row r="22">
          <cell r="F22">
            <v>3.6112641666666665</v>
          </cell>
        </row>
        <row r="23">
          <cell r="F23">
            <v>180</v>
          </cell>
        </row>
        <row r="24">
          <cell r="F24">
            <v>8497.1999999999989</v>
          </cell>
        </row>
        <row r="25">
          <cell r="F25">
            <v>0.36899999999999999</v>
          </cell>
        </row>
        <row r="26">
          <cell r="F26">
            <v>47.062860000000001</v>
          </cell>
        </row>
        <row r="27">
          <cell r="F27">
            <v>1792.4761411784868</v>
          </cell>
        </row>
        <row r="28">
          <cell r="F28">
            <v>1376.7097858513723</v>
          </cell>
        </row>
        <row r="29">
          <cell r="F29">
            <v>415.76635532711458</v>
          </cell>
        </row>
        <row r="30">
          <cell r="F30">
            <v>1828.2618813694885</v>
          </cell>
        </row>
        <row r="33">
          <cell r="F33">
            <v>1047.0153777201533</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12.66</v>
          </cell>
        </row>
        <row r="19">
          <cell r="E19">
            <v>13.06</v>
          </cell>
        </row>
      </sheetData>
      <sheetData sheetId="29" refreshError="1"/>
      <sheetData sheetId="30">
        <row r="12">
          <cell r="F12">
            <v>71.671134558640659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11"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1"/>
      <c r="B2" s="3" t="s">
        <v>1</v>
      </c>
      <c r="C2" s="4">
        <v>45316</v>
      </c>
    </row>
    <row r="3" spans="1:3" x14ac:dyDescent="0.2">
      <c r="A3" s="1"/>
      <c r="B3" s="5" t="s">
        <v>2</v>
      </c>
      <c r="C3" s="6"/>
    </row>
    <row r="4" spans="1:3" ht="25.5" x14ac:dyDescent="0.2">
      <c r="A4" s="7"/>
      <c r="B4" s="8" t="str">
        <f>[1]И1!D13</f>
        <v>Субъект Российской Федерации</v>
      </c>
      <c r="C4" s="9" t="str">
        <f>[1]И1!E13</f>
        <v>Новосибирская область</v>
      </c>
    </row>
    <row r="5" spans="1:3" ht="15.95" customHeight="1" x14ac:dyDescent="0.2">
      <c r="A5" s="7"/>
      <c r="B5" s="8" t="str">
        <f>[1]И1!D14</f>
        <v>Тип муниципального образования (выберите из списка)</v>
      </c>
      <c r="C5" s="9" t="str">
        <f>[1]И1!E14</f>
        <v>город Искитим</v>
      </c>
    </row>
    <row r="6" spans="1:3" x14ac:dyDescent="0.2">
      <c r="A6" s="7"/>
      <c r="B6" s="8" t="str">
        <f>IF([1]И1!E15="","",[1]И1!D15)</f>
        <v/>
      </c>
      <c r="C6" s="6" t="str">
        <f>IF([1]И1!E15="","",[1]И1!E15)</f>
        <v/>
      </c>
    </row>
    <row r="7" spans="1:3" x14ac:dyDescent="0.2">
      <c r="A7" s="7"/>
      <c r="B7" s="8" t="str">
        <f>[1]И1!D16</f>
        <v>Код ОКТМО</v>
      </c>
      <c r="C7" s="10" t="str">
        <f>[1]И1!E16</f>
        <v>50712000001</v>
      </c>
    </row>
    <row r="8" spans="1:3" x14ac:dyDescent="0.2">
      <c r="A8" s="7"/>
      <c r="B8" s="11" t="str">
        <f>[1]И1!D17</f>
        <v>Система теплоснабжения</v>
      </c>
      <c r="C8" s="12">
        <f>[1]И1!E17</f>
        <v>0</v>
      </c>
    </row>
    <row r="9" spans="1:3" x14ac:dyDescent="0.2">
      <c r="A9" s="7"/>
      <c r="B9" s="8" t="str">
        <f>[1]И1!D8</f>
        <v>Период регулирования (i)-й</v>
      </c>
      <c r="C9" s="13">
        <f>[1]И1!E8</f>
        <v>2024</v>
      </c>
    </row>
    <row r="10" spans="1:3" x14ac:dyDescent="0.2">
      <c r="A10" s="7"/>
      <c r="B10" s="8" t="str">
        <f>[1]И1!D9</f>
        <v>Период регулирования (i-1)-й</v>
      </c>
      <c r="C10" s="13">
        <f>[1]И1!E9</f>
        <v>2023</v>
      </c>
    </row>
    <row r="11" spans="1:3" x14ac:dyDescent="0.2">
      <c r="A11" s="7"/>
      <c r="B11" s="8" t="str">
        <f>[1]И1!D10</f>
        <v>Период регулирования (i-2)-й</v>
      </c>
      <c r="C11" s="13">
        <f>[1]И1!E10</f>
        <v>2022</v>
      </c>
    </row>
    <row r="12" spans="1:3" x14ac:dyDescent="0.2">
      <c r="A12" s="7"/>
      <c r="B12" s="8" t="str">
        <f>[1]И1!D11</f>
        <v>Базовый год (б)</v>
      </c>
      <c r="C12" s="13">
        <f>[1]И1!E11</f>
        <v>2019</v>
      </c>
    </row>
    <row r="13" spans="1:3" x14ac:dyDescent="0.2">
      <c r="A13" s="7"/>
      <c r="B13" s="8" t="str">
        <f>[1]И1!D18</f>
        <v>Вид топлива, использование которого преобладает в системе теплоснабжения</v>
      </c>
      <c r="C13" s="14" t="str">
        <f>[1]И1!E18</f>
        <v>Газ</v>
      </c>
    </row>
    <row r="14" spans="1:3" ht="26.25" customHeight="1" thickBot="1" x14ac:dyDescent="0.25">
      <c r="A14" s="144" t="s">
        <v>3</v>
      </c>
      <c r="B14" s="144"/>
      <c r="C14" s="144"/>
    </row>
    <row r="15" spans="1:3" x14ac:dyDescent="0.2">
      <c r="A15" s="15" t="s">
        <v>4</v>
      </c>
      <c r="B15" s="16" t="s">
        <v>5</v>
      </c>
      <c r="C15" s="17" t="s">
        <v>6</v>
      </c>
    </row>
    <row r="16" spans="1:3" x14ac:dyDescent="0.2">
      <c r="A16" s="18">
        <v>1</v>
      </c>
      <c r="B16" s="19">
        <v>2</v>
      </c>
      <c r="C16" s="20">
        <v>3</v>
      </c>
    </row>
    <row r="17" spans="1:3" x14ac:dyDescent="0.2">
      <c r="A17" s="21">
        <v>1</v>
      </c>
      <c r="B17" s="22" t="s">
        <v>7</v>
      </c>
      <c r="C17" s="23">
        <f>SUM(C18:C23)</f>
        <v>2966.5735546898886</v>
      </c>
    </row>
    <row r="18" spans="1:3" ht="42.75" x14ac:dyDescent="0.2">
      <c r="A18" s="21" t="s">
        <v>8</v>
      </c>
      <c r="B18" s="24" t="s">
        <v>9</v>
      </c>
      <c r="C18" s="25">
        <f>[1]С1!F12</f>
        <v>990.51118097024698</v>
      </c>
    </row>
    <row r="19" spans="1:3" ht="42.75" x14ac:dyDescent="0.2">
      <c r="A19" s="21" t="s">
        <v>10</v>
      </c>
      <c r="B19" s="24" t="s">
        <v>11</v>
      </c>
      <c r="C19" s="25">
        <f>[1]С2!F12</f>
        <v>1347.278414219315</v>
      </c>
    </row>
    <row r="20" spans="1:3" ht="30" x14ac:dyDescent="0.2">
      <c r="A20" s="21" t="s">
        <v>12</v>
      </c>
      <c r="B20" s="24" t="s">
        <v>13</v>
      </c>
      <c r="C20" s="25">
        <f>[1]С3!F12</f>
        <v>320.06183178315632</v>
      </c>
    </row>
    <row r="21" spans="1:3" ht="42.75" x14ac:dyDescent="0.2">
      <c r="A21" s="21" t="s">
        <v>14</v>
      </c>
      <c r="B21" s="24" t="s">
        <v>15</v>
      </c>
      <c r="C21" s="25">
        <f>[1]С4!F12</f>
        <v>250.5540188016823</v>
      </c>
    </row>
    <row r="22" spans="1:3" ht="33" customHeight="1" x14ac:dyDescent="0.2">
      <c r="A22" s="21" t="s">
        <v>16</v>
      </c>
      <c r="B22" s="24" t="s">
        <v>17</v>
      </c>
      <c r="C22" s="25">
        <f>[1]С5!F12</f>
        <v>58.168108915488013</v>
      </c>
    </row>
    <row r="23" spans="1:3" ht="45.75" customHeight="1" thickBot="1" x14ac:dyDescent="0.25">
      <c r="A23" s="26" t="s">
        <v>18</v>
      </c>
      <c r="B23" s="27" t="s">
        <v>19</v>
      </c>
      <c r="C23" s="28">
        <f>[1]С6!F12</f>
        <v>0</v>
      </c>
    </row>
    <row r="24" spans="1:3" ht="13.5" thickBot="1" x14ac:dyDescent="0.25">
      <c r="A24" s="1"/>
      <c r="C24" s="6"/>
    </row>
    <row r="25" spans="1:3" x14ac:dyDescent="0.2">
      <c r="A25" s="15" t="s">
        <v>4</v>
      </c>
      <c r="B25" s="29" t="s">
        <v>5</v>
      </c>
      <c r="C25" s="16" t="s">
        <v>6</v>
      </c>
    </row>
    <row r="26" spans="1:3" x14ac:dyDescent="0.2">
      <c r="A26" s="18">
        <v>1</v>
      </c>
      <c r="B26" s="30">
        <v>2</v>
      </c>
      <c r="C26" s="31">
        <v>3</v>
      </c>
    </row>
    <row r="27" spans="1:3" ht="30" customHeight="1" x14ac:dyDescent="0.2">
      <c r="A27" s="21">
        <v>1</v>
      </c>
      <c r="B27" s="145" t="s">
        <v>20</v>
      </c>
      <c r="C27" s="145"/>
    </row>
    <row r="28" spans="1:3" x14ac:dyDescent="0.2">
      <c r="A28" s="21" t="s">
        <v>8</v>
      </c>
      <c r="B28" s="32" t="s">
        <v>21</v>
      </c>
      <c r="C28" s="33">
        <f>[1]С1.1!E16</f>
        <v>7900</v>
      </c>
    </row>
    <row r="29" spans="1:3" ht="42.75" x14ac:dyDescent="0.2">
      <c r="A29" s="21" t="s">
        <v>10</v>
      </c>
      <c r="B29" s="32" t="s">
        <v>22</v>
      </c>
      <c r="C29" s="33">
        <f>[1]С1.1!E32</f>
        <v>5751.37</v>
      </c>
    </row>
    <row r="30" spans="1:3" ht="25.5" x14ac:dyDescent="0.2">
      <c r="A30" s="21" t="s">
        <v>23</v>
      </c>
      <c r="B30" s="32" t="s">
        <v>24</v>
      </c>
      <c r="C30" s="34">
        <f>[1]С1.1!E25</f>
        <v>0</v>
      </c>
    </row>
    <row r="31" spans="1:3" ht="38.25" x14ac:dyDescent="0.2">
      <c r="A31" s="21" t="s">
        <v>25</v>
      </c>
      <c r="B31" s="32" t="str">
        <f>[1]С1.1!D26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3">
        <f>[1]С1.1!E26</f>
        <v>4699.5</v>
      </c>
    </row>
    <row r="32" spans="1:3" ht="25.5" x14ac:dyDescent="0.2">
      <c r="A32" s="21" t="s">
        <v>26</v>
      </c>
      <c r="B32" s="32" t="str">
        <f>[1]С1.1!D27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3">
        <f>[1]С1.1!E27</f>
        <v>795.43</v>
      </c>
    </row>
    <row r="33" spans="1:3" ht="25.5" x14ac:dyDescent="0.2">
      <c r="A33" s="21" t="s">
        <v>27</v>
      </c>
      <c r="B33" s="32" t="str">
        <f>[1]С1.1!D28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3">
        <f>[1]С1.1!E28</f>
        <v>136.54</v>
      </c>
    </row>
    <row r="34" spans="1:3" ht="38.25" x14ac:dyDescent="0.2">
      <c r="A34" s="21" t="s">
        <v>28</v>
      </c>
      <c r="B34" s="32" t="str">
        <f>[1]С1.1!D29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3">
        <f>[1]С1.1!E29</f>
        <v>119.9</v>
      </c>
    </row>
    <row r="35" spans="1:3" ht="17.25" x14ac:dyDescent="0.2">
      <c r="A35" s="21" t="s">
        <v>12</v>
      </c>
      <c r="B35" s="32" t="s">
        <v>29</v>
      </c>
      <c r="C35" s="35">
        <f>[1]С1.1!E20</f>
        <v>8.5000000000000006E-2</v>
      </c>
    </row>
    <row r="36" spans="1:3" ht="17.25" x14ac:dyDescent="0.2">
      <c r="A36" s="21" t="s">
        <v>14</v>
      </c>
      <c r="B36" s="32" t="s">
        <v>30</v>
      </c>
      <c r="C36" s="35">
        <f>[1]С1.1!E21</f>
        <v>0.112</v>
      </c>
    </row>
    <row r="37" spans="1:3" ht="30" x14ac:dyDescent="0.2">
      <c r="A37" s="21" t="s">
        <v>16</v>
      </c>
      <c r="B37" s="36" t="s">
        <v>31</v>
      </c>
      <c r="C37" s="37">
        <f>[1]С1!F13</f>
        <v>156.1</v>
      </c>
    </row>
    <row r="38" spans="1:3" x14ac:dyDescent="0.2">
      <c r="A38" s="21" t="s">
        <v>18</v>
      </c>
      <c r="B38" s="36" t="s">
        <v>32</v>
      </c>
      <c r="C38" s="38">
        <f>[1]С1!F16</f>
        <v>7000</v>
      </c>
    </row>
    <row r="39" spans="1:3" ht="14.25" x14ac:dyDescent="0.2">
      <c r="A39" s="39" t="s">
        <v>33</v>
      </c>
      <c r="B39" s="40" t="s">
        <v>34</v>
      </c>
      <c r="C39" s="41">
        <f>[1]С1!F17</f>
        <v>1.1285714285714286</v>
      </c>
    </row>
    <row r="40" spans="1:3" ht="15.75" x14ac:dyDescent="0.2">
      <c r="A40" s="42" t="s">
        <v>35</v>
      </c>
      <c r="B40" s="43" t="s">
        <v>36</v>
      </c>
      <c r="C40" s="41">
        <f>[1]С1!F20</f>
        <v>23.387217436799997</v>
      </c>
    </row>
    <row r="41" spans="1:3" ht="15.75" x14ac:dyDescent="0.2">
      <c r="A41" s="42" t="s">
        <v>37</v>
      </c>
      <c r="B41" s="44" t="s">
        <v>38</v>
      </c>
      <c r="C41" s="41">
        <f>[1]С1!F21</f>
        <v>22.662032399999998</v>
      </c>
    </row>
    <row r="42" spans="1:3" ht="14.25" x14ac:dyDescent="0.2">
      <c r="A42" s="42" t="s">
        <v>39</v>
      </c>
      <c r="B42" s="45" t="s">
        <v>40</v>
      </c>
      <c r="C42" s="41">
        <f>[1]С1!F22</f>
        <v>1.032</v>
      </c>
    </row>
    <row r="43" spans="1:3" ht="53.25" thickBot="1" x14ac:dyDescent="0.25">
      <c r="A43" s="26" t="s">
        <v>41</v>
      </c>
      <c r="B43" s="46" t="s">
        <v>42</v>
      </c>
      <c r="C43" s="47" t="str">
        <f>[1]С1!F23</f>
        <v>-</v>
      </c>
    </row>
    <row r="44" spans="1:3" ht="13.5" thickBot="1" x14ac:dyDescent="0.25">
      <c r="A44" s="48"/>
      <c r="B44" s="49"/>
      <c r="C44" s="14"/>
    </row>
    <row r="45" spans="1:3" ht="30" customHeight="1" x14ac:dyDescent="0.2">
      <c r="A45" s="50" t="s">
        <v>43</v>
      </c>
      <c r="B45" s="141" t="s">
        <v>44</v>
      </c>
      <c r="C45" s="141"/>
    </row>
    <row r="46" spans="1:3" ht="25.5" x14ac:dyDescent="0.2">
      <c r="A46" s="21" t="s">
        <v>45</v>
      </c>
      <c r="B46" s="36" t="s">
        <v>46</v>
      </c>
      <c r="C46" s="51" t="str">
        <f>[1]С2.1!E12</f>
        <v>V</v>
      </c>
    </row>
    <row r="47" spans="1:3" ht="25.5" x14ac:dyDescent="0.2">
      <c r="A47" s="21" t="s">
        <v>47</v>
      </c>
      <c r="B47" s="32" t="s">
        <v>48</v>
      </c>
      <c r="C47" s="51" t="str">
        <f>[1]С2.1!E13</f>
        <v>6 и менее баллов</v>
      </c>
    </row>
    <row r="48" spans="1:3" ht="25.5" x14ac:dyDescent="0.2">
      <c r="A48" s="21" t="s">
        <v>49</v>
      </c>
      <c r="B48" s="32" t="s">
        <v>50</v>
      </c>
      <c r="C48" s="51" t="str">
        <f>[1]С2.1!E14</f>
        <v>от 200 до 500</v>
      </c>
    </row>
    <row r="49" spans="1:3" ht="25.5" x14ac:dyDescent="0.2">
      <c r="A49" s="21" t="s">
        <v>51</v>
      </c>
      <c r="B49" s="32" t="s">
        <v>52</v>
      </c>
      <c r="C49" s="52" t="str">
        <f>[1]С2.1!E15</f>
        <v>нет</v>
      </c>
    </row>
    <row r="50" spans="1:3" ht="30" x14ac:dyDescent="0.2">
      <c r="A50" s="21" t="s">
        <v>53</v>
      </c>
      <c r="B50" s="32" t="s">
        <v>54</v>
      </c>
      <c r="C50" s="33">
        <f>[1]С2!F18</f>
        <v>41230.634537069149</v>
      </c>
    </row>
    <row r="51" spans="1:3" ht="30" x14ac:dyDescent="0.2">
      <c r="A51" s="21" t="s">
        <v>55</v>
      </c>
      <c r="B51" s="53" t="s">
        <v>56</v>
      </c>
      <c r="C51" s="33">
        <f>IF([1]С2!F19&gt;0,[1]С2!F19,[1]С2!F20)</f>
        <v>27530.649956961381</v>
      </c>
    </row>
    <row r="52" spans="1:3" ht="25.5" x14ac:dyDescent="0.2">
      <c r="A52" s="21" t="s">
        <v>57</v>
      </c>
      <c r="B52" s="54" t="s">
        <v>58</v>
      </c>
      <c r="C52" s="33">
        <f>[1]С2.1!E20</f>
        <v>-37</v>
      </c>
    </row>
    <row r="53" spans="1:3" ht="25.5" x14ac:dyDescent="0.2">
      <c r="A53" s="21" t="s">
        <v>59</v>
      </c>
      <c r="B53" s="54" t="s">
        <v>60</v>
      </c>
      <c r="C53" s="33" t="str">
        <f>[1]С2.1!E23</f>
        <v>нет</v>
      </c>
    </row>
    <row r="54" spans="1:3" ht="38.25" x14ac:dyDescent="0.2">
      <c r="A54" s="21" t="s">
        <v>61</v>
      </c>
      <c r="B54" s="55" t="s">
        <v>62</v>
      </c>
      <c r="C54" s="33">
        <f>[1]С2.2!E10</f>
        <v>1397</v>
      </c>
    </row>
    <row r="55" spans="1:3" ht="25.5" x14ac:dyDescent="0.2">
      <c r="A55" s="21" t="s">
        <v>63</v>
      </c>
      <c r="B55" s="56" t="s">
        <v>64</v>
      </c>
      <c r="C55" s="33">
        <f>[1]С2.2!E12</f>
        <v>5.97</v>
      </c>
    </row>
    <row r="56" spans="1:3" ht="52.5" x14ac:dyDescent="0.2">
      <c r="A56" s="21" t="s">
        <v>65</v>
      </c>
      <c r="B56" s="57" t="s">
        <v>66</v>
      </c>
      <c r="C56" s="33">
        <f>[1]С2.2!E13</f>
        <v>1</v>
      </c>
    </row>
    <row r="57" spans="1:3" ht="27.75" x14ac:dyDescent="0.2">
      <c r="A57" s="21" t="s">
        <v>67</v>
      </c>
      <c r="B57" s="56" t="s">
        <v>68</v>
      </c>
      <c r="C57" s="33">
        <f>[1]С2.2!E14</f>
        <v>14899</v>
      </c>
    </row>
    <row r="58" spans="1:3" ht="25.5" x14ac:dyDescent="0.2">
      <c r="A58" s="21" t="s">
        <v>69</v>
      </c>
      <c r="B58" s="57" t="s">
        <v>70</v>
      </c>
      <c r="C58" s="35">
        <f>[1]С2.2!E15</f>
        <v>4.8000000000000001E-2</v>
      </c>
    </row>
    <row r="59" spans="1:3" x14ac:dyDescent="0.2">
      <c r="A59" s="21" t="s">
        <v>71</v>
      </c>
      <c r="B59" s="57" t="s">
        <v>72</v>
      </c>
      <c r="C59" s="58">
        <f>[1]С2.2!E16</f>
        <v>1</v>
      </c>
    </row>
    <row r="60" spans="1:3" ht="15.75" x14ac:dyDescent="0.2">
      <c r="A60" s="21" t="s">
        <v>73</v>
      </c>
      <c r="B60" s="59" t="s">
        <v>74</v>
      </c>
      <c r="C60" s="33">
        <f>[1]С2!F21</f>
        <v>1</v>
      </c>
    </row>
    <row r="61" spans="1:3" ht="30" x14ac:dyDescent="0.2">
      <c r="A61" s="60" t="s">
        <v>75</v>
      </c>
      <c r="B61" s="32" t="s">
        <v>76</v>
      </c>
      <c r="C61" s="33">
        <f>[1]С2!F13</f>
        <v>109626.86454181511</v>
      </c>
    </row>
    <row r="62" spans="1:3" ht="30" x14ac:dyDescent="0.2">
      <c r="A62" s="60" t="s">
        <v>77</v>
      </c>
      <c r="B62" s="61" t="s">
        <v>78</v>
      </c>
      <c r="C62" s="33">
        <f>[1]С2!F14</f>
        <v>67671</v>
      </c>
    </row>
    <row r="63" spans="1:3" ht="15.75" x14ac:dyDescent="0.2">
      <c r="A63" s="60" t="s">
        <v>79</v>
      </c>
      <c r="B63" s="61" t="s">
        <v>80</v>
      </c>
      <c r="C63" s="41">
        <f>[1]С2!F15</f>
        <v>1.071</v>
      </c>
    </row>
    <row r="64" spans="1:3" ht="15.75" x14ac:dyDescent="0.2">
      <c r="A64" s="60" t="s">
        <v>81</v>
      </c>
      <c r="B64" s="61" t="s">
        <v>82</v>
      </c>
      <c r="C64" s="62">
        <f>[1]С2!F16</f>
        <v>1</v>
      </c>
    </row>
    <row r="65" spans="1:3" ht="17.25" x14ac:dyDescent="0.2">
      <c r="A65" s="60" t="s">
        <v>83</v>
      </c>
      <c r="B65" s="61" t="s">
        <v>84</v>
      </c>
      <c r="C65" s="63">
        <f>[1]С2!F17</f>
        <v>1.01</v>
      </c>
    </row>
    <row r="66" spans="1:3" s="66" customFormat="1" ht="14.25" x14ac:dyDescent="0.2">
      <c r="A66" s="60" t="s">
        <v>85</v>
      </c>
      <c r="B66" s="64" t="s">
        <v>86</v>
      </c>
      <c r="C66" s="65">
        <f>[1]С2!F35</f>
        <v>10</v>
      </c>
    </row>
    <row r="67" spans="1:3" ht="30" x14ac:dyDescent="0.2">
      <c r="A67" s="60" t="s">
        <v>87</v>
      </c>
      <c r="B67" s="67" t="s">
        <v>88</v>
      </c>
      <c r="C67" s="33">
        <f>[1]С2!F28</f>
        <v>408.82646976182639</v>
      </c>
    </row>
    <row r="68" spans="1:3" ht="17.25" x14ac:dyDescent="0.2">
      <c r="A68" s="60" t="s">
        <v>89</v>
      </c>
      <c r="B68" s="53" t="s">
        <v>90</v>
      </c>
      <c r="C68" s="41">
        <f>[1]С2!F29</f>
        <v>0.54596581199999994</v>
      </c>
    </row>
    <row r="69" spans="1:3" ht="17.25" x14ac:dyDescent="0.2">
      <c r="A69" s="60" t="s">
        <v>91</v>
      </c>
      <c r="B69" s="59" t="s">
        <v>92</v>
      </c>
      <c r="C69" s="65">
        <f>[1]С2!F30</f>
        <v>500</v>
      </c>
    </row>
    <row r="70" spans="1:3" ht="42.75" x14ac:dyDescent="0.2">
      <c r="A70" s="60" t="s">
        <v>93</v>
      </c>
      <c r="B70" s="32" t="s">
        <v>94</v>
      </c>
      <c r="C70" s="33">
        <f>[1]С2!F22</f>
        <v>39638.324046481182</v>
      </c>
    </row>
    <row r="71" spans="1:3" ht="30" x14ac:dyDescent="0.2">
      <c r="A71" s="60" t="s">
        <v>95</v>
      </c>
      <c r="B71" s="61" t="s">
        <v>96</v>
      </c>
      <c r="C71" s="33">
        <f>[1]С2!F23</f>
        <v>21</v>
      </c>
    </row>
    <row r="72" spans="1:3" ht="30" x14ac:dyDescent="0.2">
      <c r="A72" s="60" t="s">
        <v>97</v>
      </c>
      <c r="B72" s="53" t="s">
        <v>98</v>
      </c>
      <c r="C72" s="33">
        <f>[1]С2.1!E28</f>
        <v>14036.09995</v>
      </c>
    </row>
    <row r="73" spans="1:3" ht="38.25" x14ac:dyDescent="0.2">
      <c r="A73" s="60" t="s">
        <v>99</v>
      </c>
      <c r="B73" s="68" t="s">
        <v>100</v>
      </c>
      <c r="C73" s="52">
        <f>[1]С2.3!E21</f>
        <v>0</v>
      </c>
    </row>
    <row r="74" spans="1:3" ht="25.5" x14ac:dyDescent="0.2">
      <c r="A74" s="60" t="s">
        <v>101</v>
      </c>
      <c r="B74" s="69" t="s">
        <v>102</v>
      </c>
      <c r="C74" s="70">
        <f>[1]С2.3!E11</f>
        <v>5.45</v>
      </c>
    </row>
    <row r="75" spans="1:3" ht="25.5" x14ac:dyDescent="0.2">
      <c r="A75" s="60" t="s">
        <v>103</v>
      </c>
      <c r="B75" s="69" t="s">
        <v>104</v>
      </c>
      <c r="C75" s="65">
        <f>[1]С2.3!E13</f>
        <v>300</v>
      </c>
    </row>
    <row r="76" spans="1:3" ht="25.5" x14ac:dyDescent="0.2">
      <c r="A76" s="60" t="s">
        <v>105</v>
      </c>
      <c r="B76" s="68" t="s">
        <v>106</v>
      </c>
      <c r="C76" s="71">
        <f>IF([1]С2.3!E22&gt;0,[1]С2.3!E22,[1]С2.3!E14)</f>
        <v>61211</v>
      </c>
    </row>
    <row r="77" spans="1:3" ht="38.25" x14ac:dyDescent="0.2">
      <c r="A77" s="60" t="s">
        <v>107</v>
      </c>
      <c r="B77" s="68" t="s">
        <v>108</v>
      </c>
      <c r="C77" s="71">
        <f>IF([1]С2.3!E23&gt;0,[1]С2.3!E23,[1]С2.3!E15)</f>
        <v>45675</v>
      </c>
    </row>
    <row r="78" spans="1:3" ht="30" x14ac:dyDescent="0.2">
      <c r="A78" s="60" t="s">
        <v>109</v>
      </c>
      <c r="B78" s="53" t="s">
        <v>110</v>
      </c>
      <c r="C78" s="33">
        <f>[1]С2.1!E29</f>
        <v>9518.3274000000001</v>
      </c>
    </row>
    <row r="79" spans="1:3" ht="38.25" x14ac:dyDescent="0.2">
      <c r="A79" s="60" t="s">
        <v>111</v>
      </c>
      <c r="B79" s="68" t="s">
        <v>112</v>
      </c>
      <c r="C79" s="52">
        <f>[1]С2.3!E25</f>
        <v>0</v>
      </c>
    </row>
    <row r="80" spans="1:3" ht="25.5" x14ac:dyDescent="0.2">
      <c r="A80" s="60" t="s">
        <v>113</v>
      </c>
      <c r="B80" s="69" t="s">
        <v>114</v>
      </c>
      <c r="C80" s="70">
        <f>[1]С2.3!E12</f>
        <v>0.2</v>
      </c>
    </row>
    <row r="81" spans="1:3" ht="25.5" x14ac:dyDescent="0.2">
      <c r="A81" s="60" t="s">
        <v>115</v>
      </c>
      <c r="B81" s="69" t="s">
        <v>104</v>
      </c>
      <c r="C81" s="65">
        <f>[1]С2.3!E13</f>
        <v>300</v>
      </c>
    </row>
    <row r="82" spans="1:3" ht="25.5" x14ac:dyDescent="0.2">
      <c r="A82" s="60" t="s">
        <v>116</v>
      </c>
      <c r="B82" s="72" t="s">
        <v>117</v>
      </c>
      <c r="C82" s="71">
        <f>IF([1]С2.3!E26&gt;0,[1]С2.3!E26,[1]С2.3!E16)</f>
        <v>65637</v>
      </c>
    </row>
    <row r="83" spans="1:3" ht="38.25" x14ac:dyDescent="0.2">
      <c r="A83" s="60" t="s">
        <v>118</v>
      </c>
      <c r="B83" s="72" t="s">
        <v>119</v>
      </c>
      <c r="C83" s="71">
        <f>IF([1]С2.3!E27&gt;0,[1]С2.3!E27,[1]С2.3!E17)</f>
        <v>31684</v>
      </c>
    </row>
    <row r="84" spans="1:3" ht="30" x14ac:dyDescent="0.2">
      <c r="A84" s="60" t="s">
        <v>120</v>
      </c>
      <c r="B84" s="61" t="s">
        <v>121</v>
      </c>
      <c r="C84" s="71">
        <f>IF([1]С2.1!E19&gt;0,[1]С2.1!E19,[1]С2!F26)</f>
        <v>2892</v>
      </c>
    </row>
    <row r="85" spans="1:3" ht="17.25" x14ac:dyDescent="0.2">
      <c r="A85" s="60" t="s">
        <v>122</v>
      </c>
      <c r="B85" s="32" t="s">
        <v>123</v>
      </c>
      <c r="C85" s="35">
        <f>[1]С2!F31</f>
        <v>9.5962865259740182E-2</v>
      </c>
    </row>
    <row r="86" spans="1:3" ht="30" x14ac:dyDescent="0.2">
      <c r="A86" s="60" t="s">
        <v>124</v>
      </c>
      <c r="B86" s="53" t="s">
        <v>125</v>
      </c>
      <c r="C86" s="73">
        <f>[1]С2!F32</f>
        <v>8.4029304029304031E-2</v>
      </c>
    </row>
    <row r="87" spans="1:3" ht="17.25" x14ac:dyDescent="0.2">
      <c r="A87" s="60" t="s">
        <v>126</v>
      </c>
      <c r="B87" s="74" t="s">
        <v>127</v>
      </c>
      <c r="C87" s="35">
        <f>[1]С2!F33</f>
        <v>0.13880000000000001</v>
      </c>
    </row>
    <row r="88" spans="1:3" s="66" customFormat="1" ht="18" thickBot="1" x14ac:dyDescent="0.25">
      <c r="A88" s="75" t="s">
        <v>128</v>
      </c>
      <c r="B88" s="76" t="s">
        <v>129</v>
      </c>
      <c r="C88" s="77">
        <f>[1]С2!F34</f>
        <v>0.12640000000000001</v>
      </c>
    </row>
    <row r="89" spans="1:3" ht="13.5" thickBot="1" x14ac:dyDescent="0.25">
      <c r="A89" s="48"/>
      <c r="B89" s="49"/>
      <c r="C89" s="14"/>
    </row>
    <row r="90" spans="1:3" s="66" customFormat="1" ht="30" customHeight="1" x14ac:dyDescent="0.2">
      <c r="A90" s="78" t="s">
        <v>130</v>
      </c>
      <c r="B90" s="141" t="s">
        <v>131</v>
      </c>
      <c r="C90" s="141"/>
    </row>
    <row r="91" spans="1:3" s="66" customFormat="1" ht="30" x14ac:dyDescent="0.2">
      <c r="A91" s="79" t="s">
        <v>132</v>
      </c>
      <c r="B91" s="32" t="s">
        <v>133</v>
      </c>
      <c r="C91" s="33">
        <f>[1]С3!F14</f>
        <v>4458.0863832919258</v>
      </c>
    </row>
    <row r="92" spans="1:3" s="66" customFormat="1" ht="42.75" x14ac:dyDescent="0.2">
      <c r="A92" s="79" t="s">
        <v>134</v>
      </c>
      <c r="B92" s="53" t="s">
        <v>135</v>
      </c>
      <c r="C92" s="80">
        <f>[1]С3!F15</f>
        <v>0.2</v>
      </c>
    </row>
    <row r="93" spans="1:3" s="66" customFormat="1" ht="14.25" x14ac:dyDescent="0.2">
      <c r="A93" s="79" t="s">
        <v>136</v>
      </c>
      <c r="B93" s="81" t="s">
        <v>137</v>
      </c>
      <c r="C93" s="65">
        <f>[1]С3!F18</f>
        <v>15</v>
      </c>
    </row>
    <row r="94" spans="1:3" s="66" customFormat="1" ht="17.25" x14ac:dyDescent="0.2">
      <c r="A94" s="79" t="s">
        <v>138</v>
      </c>
      <c r="B94" s="32" t="s">
        <v>139</v>
      </c>
      <c r="C94" s="33">
        <f>[1]С3!F19</f>
        <v>2793.9387391720261</v>
      </c>
    </row>
    <row r="95" spans="1:3" s="66" customFormat="1" ht="55.5" x14ac:dyDescent="0.2">
      <c r="A95" s="79" t="s">
        <v>140</v>
      </c>
      <c r="B95" s="53" t="s">
        <v>141</v>
      </c>
      <c r="C95" s="82">
        <f>[1]С3!F20</f>
        <v>2.1999999999999999E-2</v>
      </c>
    </row>
    <row r="96" spans="1:3" s="66" customFormat="1" ht="14.25" x14ac:dyDescent="0.2">
      <c r="A96" s="79" t="s">
        <v>142</v>
      </c>
      <c r="B96" s="59" t="s">
        <v>86</v>
      </c>
      <c r="C96" s="65">
        <f>[1]С3!F21</f>
        <v>10</v>
      </c>
    </row>
    <row r="97" spans="1:3" s="66" customFormat="1" ht="17.25" x14ac:dyDescent="0.2">
      <c r="A97" s="79" t="s">
        <v>143</v>
      </c>
      <c r="B97" s="32" t="s">
        <v>144</v>
      </c>
      <c r="C97" s="33">
        <f>[1]С3!F22</f>
        <v>1.2264794092854792</v>
      </c>
    </row>
    <row r="98" spans="1:3" s="66" customFormat="1" ht="55.5" x14ac:dyDescent="0.2">
      <c r="A98" s="79" t="s">
        <v>145</v>
      </c>
      <c r="B98" s="53" t="s">
        <v>146</v>
      </c>
      <c r="C98" s="82">
        <f>[1]С3!F23</f>
        <v>3.0000000000000001E-3</v>
      </c>
    </row>
    <row r="99" spans="1:3" s="66" customFormat="1" ht="30.75" thickBot="1" x14ac:dyDescent="0.25">
      <c r="A99" s="83" t="s">
        <v>147</v>
      </c>
      <c r="B99" s="84" t="s">
        <v>88</v>
      </c>
      <c r="C99" s="85">
        <f>[1]С3!F24</f>
        <v>408.82646976182639</v>
      </c>
    </row>
    <row r="100" spans="1:3" ht="13.5" thickBot="1" x14ac:dyDescent="0.25">
      <c r="A100" s="48"/>
      <c r="B100" s="49"/>
      <c r="C100" s="14"/>
    </row>
    <row r="101" spans="1:3" ht="30" customHeight="1" x14ac:dyDescent="0.2">
      <c r="A101" s="86" t="s">
        <v>148</v>
      </c>
      <c r="B101" s="141" t="s">
        <v>149</v>
      </c>
      <c r="C101" s="141"/>
    </row>
    <row r="102" spans="1:3" ht="30" x14ac:dyDescent="0.2">
      <c r="A102" s="60" t="s">
        <v>150</v>
      </c>
      <c r="B102" s="32" t="s">
        <v>151</v>
      </c>
      <c r="C102" s="33">
        <f>[1]С4!F16</f>
        <v>874.26</v>
      </c>
    </row>
    <row r="103" spans="1:3" ht="30" x14ac:dyDescent="0.2">
      <c r="A103" s="60" t="s">
        <v>152</v>
      </c>
      <c r="B103" s="59" t="s">
        <v>153</v>
      </c>
      <c r="C103" s="33">
        <f>[1]С4!F17</f>
        <v>43385</v>
      </c>
    </row>
    <row r="104" spans="1:3" ht="17.25" x14ac:dyDescent="0.2">
      <c r="A104" s="60" t="s">
        <v>154</v>
      </c>
      <c r="B104" s="59" t="s">
        <v>155</v>
      </c>
      <c r="C104" s="41">
        <f>[1]С4!F18</f>
        <v>1.4999999999999999E-2</v>
      </c>
    </row>
    <row r="105" spans="1:3" ht="30" x14ac:dyDescent="0.2">
      <c r="A105" s="60" t="s">
        <v>156</v>
      </c>
      <c r="B105" s="59" t="s">
        <v>157</v>
      </c>
      <c r="C105" s="33">
        <f>[1]С4!F19</f>
        <v>14899</v>
      </c>
    </row>
    <row r="106" spans="1:3" ht="31.5" x14ac:dyDescent="0.2">
      <c r="A106" s="60" t="s">
        <v>158</v>
      </c>
      <c r="B106" s="59" t="s">
        <v>159</v>
      </c>
      <c r="C106" s="41">
        <f>[1]С4!F20</f>
        <v>1.4999999999999999E-2</v>
      </c>
    </row>
    <row r="107" spans="1:3" ht="30" x14ac:dyDescent="0.2">
      <c r="A107" s="60" t="s">
        <v>160</v>
      </c>
      <c r="B107" s="32" t="s">
        <v>161</v>
      </c>
      <c r="C107" s="33">
        <f>[1]С4!F21</f>
        <v>1286.0349157850699</v>
      </c>
    </row>
    <row r="108" spans="1:3" x14ac:dyDescent="0.2">
      <c r="A108" s="60" t="s">
        <v>162</v>
      </c>
      <c r="B108" s="53" t="s">
        <v>163</v>
      </c>
      <c r="C108" s="34">
        <f>IF([1]С4.2!F8="да",[1]С4.2!D21,[1]С4.2!D15)</f>
        <v>0</v>
      </c>
    </row>
    <row r="109" spans="1:3" ht="68.25" customHeight="1" x14ac:dyDescent="0.2">
      <c r="A109" s="60" t="s">
        <v>164</v>
      </c>
      <c r="B109" s="53" t="s">
        <v>165</v>
      </c>
      <c r="C109" s="33">
        <f>[1]С4!F22</f>
        <v>3.6112641666666665</v>
      </c>
    </row>
    <row r="110" spans="1:3" ht="30" x14ac:dyDescent="0.2">
      <c r="A110" s="60" t="s">
        <v>166</v>
      </c>
      <c r="B110" s="59" t="s">
        <v>167</v>
      </c>
      <c r="C110" s="65">
        <f>[1]С4!F23</f>
        <v>110</v>
      </c>
    </row>
    <row r="111" spans="1:3" ht="14.25" x14ac:dyDescent="0.2">
      <c r="A111" s="60" t="s">
        <v>168</v>
      </c>
      <c r="B111" s="53" t="s">
        <v>169</v>
      </c>
      <c r="C111" s="33">
        <f>[1]С4!F24</f>
        <v>8497.1999999999989</v>
      </c>
    </row>
    <row r="112" spans="1:3" ht="14.25" x14ac:dyDescent="0.2">
      <c r="A112" s="60" t="s">
        <v>170</v>
      </c>
      <c r="B112" s="59" t="s">
        <v>171</v>
      </c>
      <c r="C112" s="41">
        <f>[1]С4!F25</f>
        <v>0.38100000000000001</v>
      </c>
    </row>
    <row r="113" spans="1:3" ht="17.25" x14ac:dyDescent="0.2">
      <c r="A113" s="60" t="s">
        <v>172</v>
      </c>
      <c r="B113" s="32" t="s">
        <v>173</v>
      </c>
      <c r="C113" s="33">
        <f>[1]С4!F26</f>
        <v>25.412500000000001</v>
      </c>
    </row>
    <row r="114" spans="1:3" ht="25.5" x14ac:dyDescent="0.2">
      <c r="A114" s="60" t="s">
        <v>174</v>
      </c>
      <c r="B114" s="53" t="s">
        <v>100</v>
      </c>
      <c r="C114" s="34">
        <f>[1]С4.3!E16</f>
        <v>0</v>
      </c>
    </row>
    <row r="115" spans="1:3" ht="25.5" x14ac:dyDescent="0.2">
      <c r="A115" s="60" t="s">
        <v>175</v>
      </c>
      <c r="B115" s="53" t="s">
        <v>176</v>
      </c>
      <c r="C115" s="33">
        <f>[1]С4.3!E17</f>
        <v>12.66</v>
      </c>
    </row>
    <row r="116" spans="1:3" ht="38.25" x14ac:dyDescent="0.2">
      <c r="A116" s="60" t="s">
        <v>177</v>
      </c>
      <c r="B116" s="53" t="s">
        <v>112</v>
      </c>
      <c r="C116" s="34">
        <f>[1]С4.3!E18</f>
        <v>0</v>
      </c>
    </row>
    <row r="117" spans="1:3" x14ac:dyDescent="0.2">
      <c r="A117" s="60" t="s">
        <v>178</v>
      </c>
      <c r="B117" s="53" t="s">
        <v>179</v>
      </c>
      <c r="C117" s="33">
        <f>[1]С4.3!E19</f>
        <v>13.06</v>
      </c>
    </row>
    <row r="118" spans="1:3" x14ac:dyDescent="0.2">
      <c r="A118" s="60" t="s">
        <v>180</v>
      </c>
      <c r="B118" s="59" t="s">
        <v>181</v>
      </c>
      <c r="C118" s="65">
        <f>[1]С4.3!E11</f>
        <v>1871</v>
      </c>
    </row>
    <row r="119" spans="1:3" x14ac:dyDescent="0.2">
      <c r="A119" s="60" t="s">
        <v>182</v>
      </c>
      <c r="B119" s="59" t="s">
        <v>183</v>
      </c>
      <c r="C119" s="52">
        <f>[1]С4.3!E12</f>
        <v>61</v>
      </c>
    </row>
    <row r="120" spans="1:3" x14ac:dyDescent="0.2">
      <c r="A120" s="60" t="s">
        <v>184</v>
      </c>
      <c r="B120" s="59" t="s">
        <v>185</v>
      </c>
      <c r="C120" s="52">
        <f>[1]С4.3!E13</f>
        <v>73</v>
      </c>
    </row>
    <row r="121" spans="1:3" ht="30" x14ac:dyDescent="0.2">
      <c r="A121" s="60" t="s">
        <v>186</v>
      </c>
      <c r="B121" s="32" t="s">
        <v>187</v>
      </c>
      <c r="C121" s="33">
        <f>[1]С4!F27</f>
        <v>1255.7382548673957</v>
      </c>
    </row>
    <row r="122" spans="1:3" ht="25.5" x14ac:dyDescent="0.2">
      <c r="A122" s="60" t="s">
        <v>188</v>
      </c>
      <c r="B122" s="53" t="s">
        <v>189</v>
      </c>
      <c r="C122" s="33">
        <f>[1]С4!F28</f>
        <v>964.46870573532692</v>
      </c>
    </row>
    <row r="123" spans="1:3" ht="42.75" x14ac:dyDescent="0.2">
      <c r="A123" s="60" t="s">
        <v>190</v>
      </c>
      <c r="B123" s="53" t="s">
        <v>191</v>
      </c>
      <c r="C123" s="33">
        <f>[1]С4!F29</f>
        <v>291.26954913206873</v>
      </c>
    </row>
    <row r="124" spans="1:3" ht="30.75" thickBot="1" x14ac:dyDescent="0.25">
      <c r="A124" s="75" t="s">
        <v>192</v>
      </c>
      <c r="B124" s="87" t="s">
        <v>193</v>
      </c>
      <c r="C124" s="85">
        <f>[1]С4!F30</f>
        <v>524.06260742707866</v>
      </c>
    </row>
    <row r="125" spans="1:3" s="88" customFormat="1" ht="13.5" thickBot="1" x14ac:dyDescent="0.25">
      <c r="A125" s="48"/>
      <c r="B125" s="49"/>
      <c r="C125" s="14"/>
    </row>
    <row r="126" spans="1:3" s="66" customFormat="1" ht="30" customHeight="1" x14ac:dyDescent="0.2">
      <c r="A126" s="78" t="s">
        <v>194</v>
      </c>
      <c r="B126" s="141" t="s">
        <v>195</v>
      </c>
      <c r="C126" s="141"/>
    </row>
    <row r="127" spans="1:3" ht="16.5" thickBot="1" x14ac:dyDescent="0.25">
      <c r="A127" s="26" t="s">
        <v>196</v>
      </c>
      <c r="B127" s="87" t="s">
        <v>197</v>
      </c>
      <c r="C127" s="85">
        <f>[1]С5!F17</f>
        <v>0.02</v>
      </c>
    </row>
    <row r="128" spans="1:3" s="88" customFormat="1" ht="13.5" thickBot="1" x14ac:dyDescent="0.25">
      <c r="A128" s="48"/>
      <c r="B128" s="49"/>
      <c r="C128" s="14"/>
    </row>
    <row r="129" spans="1:3" ht="42.75" customHeight="1" x14ac:dyDescent="0.2">
      <c r="A129" s="86" t="s">
        <v>198</v>
      </c>
      <c r="B129" s="141" t="s">
        <v>199</v>
      </c>
      <c r="C129" s="141"/>
    </row>
    <row r="130" spans="1:3" ht="68.25" x14ac:dyDescent="0.2">
      <c r="A130" s="60" t="s">
        <v>200</v>
      </c>
      <c r="B130" s="89" t="s">
        <v>201</v>
      </c>
      <c r="C130" s="33" t="str">
        <f>IF([1]С6.1!E11="нет",[1]С6!F13,"")</f>
        <v/>
      </c>
    </row>
    <row r="131" spans="1:3" ht="42.75" x14ac:dyDescent="0.2">
      <c r="A131" s="60" t="s">
        <v>202</v>
      </c>
      <c r="B131" s="90" t="s">
        <v>203</v>
      </c>
      <c r="C131" s="91" t="str">
        <f>IF([1]С6.1!E12="нет",[1]С6.1!E17,"")</f>
        <v/>
      </c>
    </row>
    <row r="132" spans="1:3" ht="68.25" x14ac:dyDescent="0.2">
      <c r="A132" s="60" t="s">
        <v>204</v>
      </c>
      <c r="B132" s="89" t="s">
        <v>205</v>
      </c>
      <c r="C132" s="92" t="str">
        <f>IF([1]С6.1!E18="нет",[1]С6!F19,"")</f>
        <v/>
      </c>
    </row>
    <row r="133" spans="1:3" ht="55.5" x14ac:dyDescent="0.2">
      <c r="A133" s="60" t="s">
        <v>206</v>
      </c>
      <c r="B133" s="90" t="s">
        <v>207</v>
      </c>
      <c r="C133" s="35" t="str">
        <f>IF([1]С6.1!E18="нет",[1]С6.1!E19,"")</f>
        <v/>
      </c>
    </row>
    <row r="134" spans="1:3" ht="61.5" customHeight="1" x14ac:dyDescent="0.2">
      <c r="A134" s="60" t="s">
        <v>208</v>
      </c>
      <c r="B134" s="90" t="s">
        <v>209</v>
      </c>
      <c r="C134" s="35" t="str">
        <f>IF([1]С6.1!E18="нет",[1]С6.1!E22,"")</f>
        <v/>
      </c>
    </row>
    <row r="135" spans="1:3" ht="69" thickBot="1" x14ac:dyDescent="0.25">
      <c r="A135" s="75" t="s">
        <v>210</v>
      </c>
      <c r="B135" s="93" t="s">
        <v>211</v>
      </c>
      <c r="C135" s="77" t="str">
        <f>IF([1]С6.1!E18="нет",[1]С6.1!E23,"")</f>
        <v/>
      </c>
    </row>
    <row r="136" spans="1:3" s="88" customFormat="1" ht="13.5" thickBot="1" x14ac:dyDescent="0.25">
      <c r="A136" s="48"/>
      <c r="B136" s="49"/>
      <c r="C136" s="14"/>
    </row>
    <row r="137" spans="1:3" ht="15.75" x14ac:dyDescent="0.2">
      <c r="A137" s="86" t="s">
        <v>212</v>
      </c>
      <c r="B137" s="94" t="s">
        <v>213</v>
      </c>
      <c r="C137" s="95">
        <f>[1]С2!F39</f>
        <v>22.662032399999998</v>
      </c>
    </row>
    <row r="138" spans="1:3" ht="14.25" x14ac:dyDescent="0.2">
      <c r="A138" s="60" t="s">
        <v>214</v>
      </c>
      <c r="B138" s="59" t="s">
        <v>215</v>
      </c>
      <c r="C138" s="33">
        <f>[1]С2!F40</f>
        <v>7</v>
      </c>
    </row>
    <row r="139" spans="1:3" ht="17.25" x14ac:dyDescent="0.2">
      <c r="A139" s="60" t="s">
        <v>216</v>
      </c>
      <c r="B139" s="59" t="s">
        <v>217</v>
      </c>
      <c r="C139" s="33">
        <f>[1]С2!F42</f>
        <v>0.97</v>
      </c>
    </row>
    <row r="140" spans="1:3" ht="15" thickBot="1" x14ac:dyDescent="0.25">
      <c r="A140" s="75" t="s">
        <v>218</v>
      </c>
      <c r="B140" s="76" t="s">
        <v>219</v>
      </c>
      <c r="C140" s="47">
        <f>[1]С2!F44</f>
        <v>0.38100000000000001</v>
      </c>
    </row>
    <row r="141" spans="1:3" s="88" customFormat="1" ht="13.5" thickBot="1" x14ac:dyDescent="0.25">
      <c r="A141" s="48"/>
      <c r="B141" s="49"/>
      <c r="C141" s="14"/>
    </row>
    <row r="142" spans="1:3" ht="17.25" x14ac:dyDescent="0.2">
      <c r="A142" s="86" t="s">
        <v>220</v>
      </c>
      <c r="B142" s="96" t="s">
        <v>221</v>
      </c>
      <c r="C142" s="97">
        <f>[1]С2!F37</f>
        <v>1.4976266307379205</v>
      </c>
    </row>
    <row r="143" spans="1:3" ht="17.25" customHeight="1" thickBot="1" x14ac:dyDescent="0.25">
      <c r="A143" s="75" t="s">
        <v>222</v>
      </c>
      <c r="B143" s="142" t="s">
        <v>223</v>
      </c>
      <c r="C143" s="142"/>
    </row>
    <row r="144" spans="1:3" x14ac:dyDescent="0.2">
      <c r="A144" s="98"/>
      <c r="B144" s="99" t="s">
        <v>224</v>
      </c>
      <c r="C144" s="100"/>
    </row>
    <row r="145" spans="1:3" x14ac:dyDescent="0.2">
      <c r="A145" s="98"/>
      <c r="B145" s="101">
        <v>2020</v>
      </c>
      <c r="C145" s="102">
        <f>[1]С2.5!$E$11</f>
        <v>-2.9000000000000026E-2</v>
      </c>
    </row>
    <row r="146" spans="1:3" x14ac:dyDescent="0.2">
      <c r="B146" s="101">
        <f>B145+1</f>
        <v>2021</v>
      </c>
      <c r="C146" s="103">
        <f>[1]С2.5!$F$11</f>
        <v>0.245</v>
      </c>
    </row>
    <row r="147" spans="1:3" x14ac:dyDescent="0.2">
      <c r="B147" s="101">
        <f t="shared" ref="B147:B210" si="0">B146+1</f>
        <v>2022</v>
      </c>
      <c r="C147" s="104">
        <f>[1]С2.5!$G$11</f>
        <v>0.114</v>
      </c>
    </row>
    <row r="148" spans="1:3" x14ac:dyDescent="0.2">
      <c r="B148" s="105">
        <f t="shared" si="0"/>
        <v>2023</v>
      </c>
      <c r="C148" s="106">
        <f>[1]С2.5!$H$11</f>
        <v>2.4E-2</v>
      </c>
    </row>
    <row r="149" spans="1:3" ht="13.5" thickBot="1" x14ac:dyDescent="0.25">
      <c r="B149" s="105">
        <f t="shared" si="0"/>
        <v>2024</v>
      </c>
      <c r="C149" s="106">
        <f>[1]С2.5!$I$11</f>
        <v>8.5999999999999993E-2</v>
      </c>
    </row>
    <row r="150" spans="1:3" ht="13.5" hidden="1" thickBot="1" x14ac:dyDescent="0.25">
      <c r="B150" s="105">
        <f t="shared" si="0"/>
        <v>2025</v>
      </c>
      <c r="C150" s="106">
        <f>[1]С2.5!$J$11</f>
        <v>0</v>
      </c>
    </row>
    <row r="151" spans="1:3" ht="13.5" hidden="1" thickBot="1" x14ac:dyDescent="0.25">
      <c r="B151" s="105">
        <f t="shared" si="0"/>
        <v>2026</v>
      </c>
      <c r="C151" s="106">
        <f>[1]С2.5!$K$11</f>
        <v>0</v>
      </c>
    </row>
    <row r="152" spans="1:3" ht="13.5" hidden="1" thickBot="1" x14ac:dyDescent="0.25">
      <c r="B152" s="105">
        <f t="shared" si="0"/>
        <v>2027</v>
      </c>
      <c r="C152" s="106">
        <f>[1]С2.5!$L$11</f>
        <v>0</v>
      </c>
    </row>
    <row r="153" spans="1:3" ht="13.5" hidden="1" thickBot="1" x14ac:dyDescent="0.25">
      <c r="B153" s="105">
        <f t="shared" si="0"/>
        <v>2028</v>
      </c>
      <c r="C153" s="106">
        <f>[1]С2.5!$M$11</f>
        <v>0</v>
      </c>
    </row>
    <row r="154" spans="1:3" ht="13.5" hidden="1" thickBot="1" x14ac:dyDescent="0.25">
      <c r="B154" s="105">
        <f t="shared" si="0"/>
        <v>2029</v>
      </c>
      <c r="C154" s="106">
        <f>[1]С2.5!$N$11</f>
        <v>0</v>
      </c>
    </row>
    <row r="155" spans="1:3" ht="13.5" hidden="1" thickBot="1" x14ac:dyDescent="0.25">
      <c r="B155" s="105">
        <f t="shared" si="0"/>
        <v>2030</v>
      </c>
      <c r="C155" s="106">
        <f>[1]С2.5!$O$11</f>
        <v>0</v>
      </c>
    </row>
    <row r="156" spans="1:3" ht="13.5" hidden="1" thickBot="1" x14ac:dyDescent="0.25">
      <c r="B156" s="105">
        <f t="shared" si="0"/>
        <v>2031</v>
      </c>
      <c r="C156" s="106">
        <f>[1]С2.5!$P$11</f>
        <v>0</v>
      </c>
    </row>
    <row r="157" spans="1:3" ht="13.5" hidden="1" thickBot="1" x14ac:dyDescent="0.25">
      <c r="B157" s="105">
        <f t="shared" si="0"/>
        <v>2032</v>
      </c>
      <c r="C157" s="106">
        <f>[1]С2.5!$Q$11</f>
        <v>0</v>
      </c>
    </row>
    <row r="158" spans="1:3" ht="13.5" hidden="1" thickBot="1" x14ac:dyDescent="0.25">
      <c r="B158" s="105">
        <f t="shared" si="0"/>
        <v>2033</v>
      </c>
      <c r="C158" s="106">
        <f>[1]С2.5!$R$11</f>
        <v>0</v>
      </c>
    </row>
    <row r="159" spans="1:3" ht="13.5" hidden="1" thickBot="1" x14ac:dyDescent="0.25">
      <c r="B159" s="105">
        <f t="shared" si="0"/>
        <v>2034</v>
      </c>
      <c r="C159" s="106">
        <f>[1]С2.5!$S$11</f>
        <v>0</v>
      </c>
    </row>
    <row r="160" spans="1:3" ht="13.5" hidden="1" thickBot="1" x14ac:dyDescent="0.25">
      <c r="B160" s="105">
        <f t="shared" si="0"/>
        <v>2035</v>
      </c>
      <c r="C160" s="106">
        <f>[1]С2.5!$T$11</f>
        <v>0</v>
      </c>
    </row>
    <row r="161" spans="2:3" ht="13.5" hidden="1" thickBot="1" x14ac:dyDescent="0.25">
      <c r="B161" s="105">
        <f t="shared" si="0"/>
        <v>2036</v>
      </c>
      <c r="C161" s="106">
        <f>[1]С2.5!$U$11</f>
        <v>0</v>
      </c>
    </row>
    <row r="162" spans="2:3" ht="13.5" hidden="1" thickBot="1" x14ac:dyDescent="0.25">
      <c r="B162" s="105">
        <f t="shared" si="0"/>
        <v>2037</v>
      </c>
      <c r="C162" s="106">
        <f>[1]С2.5!$V$11</f>
        <v>0</v>
      </c>
    </row>
    <row r="163" spans="2:3" ht="13.5" hidden="1" thickBot="1" x14ac:dyDescent="0.25">
      <c r="B163" s="105">
        <f t="shared" si="0"/>
        <v>2038</v>
      </c>
      <c r="C163" s="106">
        <f>[1]С2.5!$W$11</f>
        <v>0</v>
      </c>
    </row>
    <row r="164" spans="2:3" ht="13.5" hidden="1" thickBot="1" x14ac:dyDescent="0.25">
      <c r="B164" s="105">
        <f t="shared" si="0"/>
        <v>2039</v>
      </c>
      <c r="C164" s="106">
        <f>[1]С2.5!$X$11</f>
        <v>0</v>
      </c>
    </row>
    <row r="165" spans="2:3" ht="13.5" hidden="1" thickBot="1" x14ac:dyDescent="0.25">
      <c r="B165" s="105">
        <f t="shared" si="0"/>
        <v>2040</v>
      </c>
      <c r="C165" s="106">
        <f>[1]С2.5!$Y$11</f>
        <v>0</v>
      </c>
    </row>
    <row r="166" spans="2:3" ht="13.5" hidden="1" thickBot="1" x14ac:dyDescent="0.25">
      <c r="B166" s="105">
        <f t="shared" si="0"/>
        <v>2041</v>
      </c>
      <c r="C166" s="106">
        <f>[1]С2.5!$Z$11</f>
        <v>0</v>
      </c>
    </row>
    <row r="167" spans="2:3" ht="13.5" hidden="1" thickBot="1" x14ac:dyDescent="0.25">
      <c r="B167" s="105">
        <f t="shared" si="0"/>
        <v>2042</v>
      </c>
      <c r="C167" s="106">
        <f>[1]С2.5!$AA$11</f>
        <v>0</v>
      </c>
    </row>
    <row r="168" spans="2:3" ht="13.5" hidden="1" thickBot="1" x14ac:dyDescent="0.25">
      <c r="B168" s="105">
        <f t="shared" si="0"/>
        <v>2043</v>
      </c>
      <c r="C168" s="106">
        <f>[1]С2.5!$AB$11</f>
        <v>0</v>
      </c>
    </row>
    <row r="169" spans="2:3" ht="13.5" hidden="1" thickBot="1" x14ac:dyDescent="0.25">
      <c r="B169" s="105">
        <f t="shared" si="0"/>
        <v>2044</v>
      </c>
      <c r="C169" s="106">
        <f>[1]С2.5!$AC$11</f>
        <v>0</v>
      </c>
    </row>
    <row r="170" spans="2:3" ht="13.5" hidden="1" thickBot="1" x14ac:dyDescent="0.25">
      <c r="B170" s="105">
        <f t="shared" si="0"/>
        <v>2045</v>
      </c>
      <c r="C170" s="106">
        <f>[1]С2.5!$AD$11</f>
        <v>0</v>
      </c>
    </row>
    <row r="171" spans="2:3" ht="13.5" hidden="1" thickBot="1" x14ac:dyDescent="0.25">
      <c r="B171" s="105">
        <f t="shared" si="0"/>
        <v>2046</v>
      </c>
      <c r="C171" s="106">
        <f>[1]С2.5!$AE$11</f>
        <v>0</v>
      </c>
    </row>
    <row r="172" spans="2:3" ht="13.5" hidden="1" thickBot="1" x14ac:dyDescent="0.25">
      <c r="B172" s="105">
        <f t="shared" si="0"/>
        <v>2047</v>
      </c>
      <c r="C172" s="106">
        <f>[1]С2.5!$AF$11</f>
        <v>0</v>
      </c>
    </row>
    <row r="173" spans="2:3" ht="13.5" hidden="1" thickBot="1" x14ac:dyDescent="0.25">
      <c r="B173" s="105">
        <f t="shared" si="0"/>
        <v>2048</v>
      </c>
      <c r="C173" s="106">
        <f>[1]С2.5!$AG$11</f>
        <v>0</v>
      </c>
    </row>
    <row r="174" spans="2:3" ht="13.5" hidden="1" thickBot="1" x14ac:dyDescent="0.25">
      <c r="B174" s="105">
        <f t="shared" si="0"/>
        <v>2049</v>
      </c>
      <c r="C174" s="106">
        <f>[1]С2.5!$AH$11</f>
        <v>0</v>
      </c>
    </row>
    <row r="175" spans="2:3" ht="13.5" hidden="1" thickBot="1" x14ac:dyDescent="0.25">
      <c r="B175" s="105">
        <f t="shared" si="0"/>
        <v>2050</v>
      </c>
      <c r="C175" s="106">
        <f>[1]С2.5!$AI$11</f>
        <v>0</v>
      </c>
    </row>
    <row r="176" spans="2:3" ht="13.5" hidden="1" thickBot="1" x14ac:dyDescent="0.25">
      <c r="B176" s="105">
        <f t="shared" si="0"/>
        <v>2051</v>
      </c>
      <c r="C176" s="106">
        <f>[1]С2.5!$AJ$11</f>
        <v>0</v>
      </c>
    </row>
    <row r="177" spans="2:3" ht="13.5" hidden="1" thickBot="1" x14ac:dyDescent="0.25">
      <c r="B177" s="105">
        <f t="shared" si="0"/>
        <v>2052</v>
      </c>
      <c r="C177" s="106">
        <f>[1]С2.5!$AK$11</f>
        <v>0</v>
      </c>
    </row>
    <row r="178" spans="2:3" ht="13.5" hidden="1" thickBot="1" x14ac:dyDescent="0.25">
      <c r="B178" s="105">
        <f t="shared" si="0"/>
        <v>2053</v>
      </c>
      <c r="C178" s="106">
        <f>[1]С2.5!$AL$11</f>
        <v>0</v>
      </c>
    </row>
    <row r="179" spans="2:3" ht="13.5" hidden="1" thickBot="1" x14ac:dyDescent="0.25">
      <c r="B179" s="105">
        <f t="shared" si="0"/>
        <v>2054</v>
      </c>
      <c r="C179" s="106">
        <f>[1]С2.5!$AM$11</f>
        <v>0</v>
      </c>
    </row>
    <row r="180" spans="2:3" ht="13.5" hidden="1" thickBot="1" x14ac:dyDescent="0.25">
      <c r="B180" s="105">
        <f t="shared" si="0"/>
        <v>2055</v>
      </c>
      <c r="C180" s="106">
        <f>[1]С2.5!$AN$11</f>
        <v>0</v>
      </c>
    </row>
    <row r="181" spans="2:3" ht="13.5" hidden="1" thickBot="1" x14ac:dyDescent="0.25">
      <c r="B181" s="105">
        <f t="shared" si="0"/>
        <v>2056</v>
      </c>
      <c r="C181" s="106">
        <f>[1]С2.5!$AO$11</f>
        <v>0</v>
      </c>
    </row>
    <row r="182" spans="2:3" ht="13.5" hidden="1" thickBot="1" x14ac:dyDescent="0.25">
      <c r="B182" s="105">
        <f t="shared" si="0"/>
        <v>2057</v>
      </c>
      <c r="C182" s="106">
        <f>[1]С2.5!$AP$11</f>
        <v>0</v>
      </c>
    </row>
    <row r="183" spans="2:3" ht="13.5" hidden="1" thickBot="1" x14ac:dyDescent="0.25">
      <c r="B183" s="105">
        <f t="shared" si="0"/>
        <v>2058</v>
      </c>
      <c r="C183" s="106">
        <f>[1]С2.5!$AQ$11</f>
        <v>0</v>
      </c>
    </row>
    <row r="184" spans="2:3" ht="13.5" hidden="1" thickBot="1" x14ac:dyDescent="0.25">
      <c r="B184" s="105">
        <f t="shared" si="0"/>
        <v>2059</v>
      </c>
      <c r="C184" s="106">
        <f>[1]С2.5!$AR$11</f>
        <v>0</v>
      </c>
    </row>
    <row r="185" spans="2:3" ht="13.5" hidden="1" thickBot="1" x14ac:dyDescent="0.25">
      <c r="B185" s="105">
        <f t="shared" si="0"/>
        <v>2060</v>
      </c>
      <c r="C185" s="106">
        <f>[1]С2.5!$AS$11</f>
        <v>0</v>
      </c>
    </row>
    <row r="186" spans="2:3" ht="13.5" hidden="1" thickBot="1" x14ac:dyDescent="0.25">
      <c r="B186" s="105">
        <f t="shared" si="0"/>
        <v>2061</v>
      </c>
      <c r="C186" s="106">
        <f>[1]С2.5!$AT$11</f>
        <v>0</v>
      </c>
    </row>
    <row r="187" spans="2:3" ht="13.5" hidden="1" thickBot="1" x14ac:dyDescent="0.25">
      <c r="B187" s="105">
        <f t="shared" si="0"/>
        <v>2062</v>
      </c>
      <c r="C187" s="106">
        <f>[1]С2.5!$AU$11</f>
        <v>0</v>
      </c>
    </row>
    <row r="188" spans="2:3" ht="13.5" hidden="1" thickBot="1" x14ac:dyDescent="0.25">
      <c r="B188" s="105">
        <f t="shared" si="0"/>
        <v>2063</v>
      </c>
      <c r="C188" s="106">
        <f>[1]С2.5!$AV$11</f>
        <v>0</v>
      </c>
    </row>
    <row r="189" spans="2:3" ht="13.5" hidden="1" thickBot="1" x14ac:dyDescent="0.25">
      <c r="B189" s="105">
        <f t="shared" si="0"/>
        <v>2064</v>
      </c>
      <c r="C189" s="106">
        <f>[1]С2.5!$AW$11</f>
        <v>0</v>
      </c>
    </row>
    <row r="190" spans="2:3" ht="13.5" hidden="1" thickBot="1" x14ac:dyDescent="0.25">
      <c r="B190" s="105">
        <f t="shared" si="0"/>
        <v>2065</v>
      </c>
      <c r="C190" s="106">
        <f>[1]С2.5!$AX$11</f>
        <v>0</v>
      </c>
    </row>
    <row r="191" spans="2:3" ht="13.5" hidden="1" thickBot="1" x14ac:dyDescent="0.25">
      <c r="B191" s="105">
        <f t="shared" si="0"/>
        <v>2066</v>
      </c>
      <c r="C191" s="106">
        <f>[1]С2.5!$AY$11</f>
        <v>0</v>
      </c>
    </row>
    <row r="192" spans="2:3" ht="13.5" hidden="1" thickBot="1" x14ac:dyDescent="0.25">
      <c r="B192" s="105">
        <f t="shared" si="0"/>
        <v>2067</v>
      </c>
      <c r="C192" s="106">
        <f>[1]С2.5!$AZ$11</f>
        <v>0</v>
      </c>
    </row>
    <row r="193" spans="2:3" ht="13.5" hidden="1" thickBot="1" x14ac:dyDescent="0.25">
      <c r="B193" s="105">
        <f t="shared" si="0"/>
        <v>2068</v>
      </c>
      <c r="C193" s="106">
        <f>[1]С2.5!$BA$11</f>
        <v>0</v>
      </c>
    </row>
    <row r="194" spans="2:3" ht="13.5" hidden="1" thickBot="1" x14ac:dyDescent="0.25">
      <c r="B194" s="105">
        <f t="shared" si="0"/>
        <v>2069</v>
      </c>
      <c r="C194" s="106">
        <f>[1]С2.5!$BB$11</f>
        <v>0</v>
      </c>
    </row>
    <row r="195" spans="2:3" ht="13.5" hidden="1" thickBot="1" x14ac:dyDescent="0.25">
      <c r="B195" s="105">
        <f t="shared" si="0"/>
        <v>2070</v>
      </c>
      <c r="C195" s="106">
        <f>[1]С2.5!$BC$11</f>
        <v>0</v>
      </c>
    </row>
    <row r="196" spans="2:3" ht="13.5" hidden="1" thickBot="1" x14ac:dyDescent="0.25">
      <c r="B196" s="105">
        <f t="shared" si="0"/>
        <v>2071</v>
      </c>
      <c r="C196" s="106">
        <f>[1]С2.5!$BD$11</f>
        <v>0</v>
      </c>
    </row>
    <row r="197" spans="2:3" ht="13.5" hidden="1" thickBot="1" x14ac:dyDescent="0.25">
      <c r="B197" s="105">
        <f t="shared" si="0"/>
        <v>2072</v>
      </c>
      <c r="C197" s="106">
        <f>[1]С2.5!$BE$11</f>
        <v>0</v>
      </c>
    </row>
    <row r="198" spans="2:3" ht="13.5" hidden="1" thickBot="1" x14ac:dyDescent="0.25">
      <c r="B198" s="105">
        <f t="shared" si="0"/>
        <v>2073</v>
      </c>
      <c r="C198" s="106">
        <f>[1]С2.5!$BF$11</f>
        <v>0</v>
      </c>
    </row>
    <row r="199" spans="2:3" ht="13.5" hidden="1" thickBot="1" x14ac:dyDescent="0.25">
      <c r="B199" s="105">
        <f t="shared" si="0"/>
        <v>2074</v>
      </c>
      <c r="C199" s="106">
        <f>[1]С2.5!$BG$11</f>
        <v>0</v>
      </c>
    </row>
    <row r="200" spans="2:3" ht="13.5" hidden="1" thickBot="1" x14ac:dyDescent="0.25">
      <c r="B200" s="105">
        <f t="shared" si="0"/>
        <v>2075</v>
      </c>
      <c r="C200" s="106">
        <f>[1]С2.5!$BH$11</f>
        <v>0</v>
      </c>
    </row>
    <row r="201" spans="2:3" ht="13.5" hidden="1" thickBot="1" x14ac:dyDescent="0.25">
      <c r="B201" s="105">
        <f t="shared" si="0"/>
        <v>2076</v>
      </c>
      <c r="C201" s="106">
        <f>[1]С2.5!$BI$11</f>
        <v>0</v>
      </c>
    </row>
    <row r="202" spans="2:3" ht="13.5" hidden="1" thickBot="1" x14ac:dyDescent="0.25">
      <c r="B202" s="105">
        <f t="shared" si="0"/>
        <v>2077</v>
      </c>
      <c r="C202" s="106">
        <f>[1]С2.5!$BJ$11</f>
        <v>0</v>
      </c>
    </row>
    <row r="203" spans="2:3" ht="13.5" hidden="1" thickBot="1" x14ac:dyDescent="0.25">
      <c r="B203" s="105">
        <f t="shared" si="0"/>
        <v>2078</v>
      </c>
      <c r="C203" s="106">
        <f>[1]С2.5!$BK$11</f>
        <v>0</v>
      </c>
    </row>
    <row r="204" spans="2:3" ht="13.5" hidden="1" thickBot="1" x14ac:dyDescent="0.25">
      <c r="B204" s="105">
        <f t="shared" si="0"/>
        <v>2079</v>
      </c>
      <c r="C204" s="106">
        <f>[1]С2.5!$BL$11</f>
        <v>0</v>
      </c>
    </row>
    <row r="205" spans="2:3" ht="13.5" hidden="1" thickBot="1" x14ac:dyDescent="0.25">
      <c r="B205" s="105">
        <f t="shared" si="0"/>
        <v>2080</v>
      </c>
      <c r="C205" s="106">
        <f>[1]С2.5!$BM$11</f>
        <v>0</v>
      </c>
    </row>
    <row r="206" spans="2:3" ht="13.5" hidden="1" thickBot="1" x14ac:dyDescent="0.25">
      <c r="B206" s="105">
        <f t="shared" si="0"/>
        <v>2081</v>
      </c>
      <c r="C206" s="106">
        <f>[1]С2.5!$BN$11</f>
        <v>0</v>
      </c>
    </row>
    <row r="207" spans="2:3" ht="13.5" hidden="1" thickBot="1" x14ac:dyDescent="0.25">
      <c r="B207" s="105">
        <f t="shared" si="0"/>
        <v>2082</v>
      </c>
      <c r="C207" s="106">
        <f>[1]С2.5!$BO$11</f>
        <v>0</v>
      </c>
    </row>
    <row r="208" spans="2:3" ht="13.5" hidden="1" thickBot="1" x14ac:dyDescent="0.25">
      <c r="B208" s="105">
        <f t="shared" si="0"/>
        <v>2083</v>
      </c>
      <c r="C208" s="106">
        <f>[1]С2.5!$BP$11</f>
        <v>0</v>
      </c>
    </row>
    <row r="209" spans="2:3" ht="13.5" hidden="1" thickBot="1" x14ac:dyDescent="0.25">
      <c r="B209" s="105">
        <f t="shared" si="0"/>
        <v>2084</v>
      </c>
      <c r="C209" s="106">
        <f>[1]С2.5!$BQ$11</f>
        <v>0</v>
      </c>
    </row>
    <row r="210" spans="2:3" ht="13.5" hidden="1" thickBot="1" x14ac:dyDescent="0.25">
      <c r="B210" s="105">
        <f t="shared" si="0"/>
        <v>2085</v>
      </c>
      <c r="C210" s="106">
        <f>[1]С2.5!$BR$11</f>
        <v>0</v>
      </c>
    </row>
    <row r="211" spans="2:3" ht="13.5" hidden="1" thickBot="1" x14ac:dyDescent="0.25">
      <c r="B211" s="105">
        <f t="shared" ref="B211:B224" si="1">B210+1</f>
        <v>2086</v>
      </c>
      <c r="C211" s="106">
        <f>[1]С2.5!$BS$11</f>
        <v>0</v>
      </c>
    </row>
    <row r="212" spans="2:3" ht="13.5" hidden="1" thickBot="1" x14ac:dyDescent="0.25">
      <c r="B212" s="105">
        <f t="shared" si="1"/>
        <v>2087</v>
      </c>
      <c r="C212" s="106">
        <f>[1]С2.5!$BT$11</f>
        <v>0</v>
      </c>
    </row>
    <row r="213" spans="2:3" ht="13.5" hidden="1" thickBot="1" x14ac:dyDescent="0.25">
      <c r="B213" s="105">
        <f t="shared" si="1"/>
        <v>2088</v>
      </c>
      <c r="C213" s="106">
        <f>[1]С2.5!$BU$11</f>
        <v>0</v>
      </c>
    </row>
    <row r="214" spans="2:3" ht="13.5" hidden="1" thickBot="1" x14ac:dyDescent="0.25">
      <c r="B214" s="105">
        <f t="shared" si="1"/>
        <v>2089</v>
      </c>
      <c r="C214" s="106">
        <f>[1]С2.5!$BV$11</f>
        <v>0</v>
      </c>
    </row>
    <row r="215" spans="2:3" ht="13.5" hidden="1" thickBot="1" x14ac:dyDescent="0.25">
      <c r="B215" s="105">
        <f t="shared" si="1"/>
        <v>2090</v>
      </c>
      <c r="C215" s="106">
        <f>[1]С2.5!$BW$11</f>
        <v>0</v>
      </c>
    </row>
    <row r="216" spans="2:3" ht="13.5" hidden="1" thickBot="1" x14ac:dyDescent="0.25">
      <c r="B216" s="105">
        <f t="shared" si="1"/>
        <v>2091</v>
      </c>
      <c r="C216" s="106">
        <f>[1]С2.5!$BX$11</f>
        <v>0</v>
      </c>
    </row>
    <row r="217" spans="2:3" ht="13.5" hidden="1" thickBot="1" x14ac:dyDescent="0.25">
      <c r="B217" s="105">
        <f t="shared" si="1"/>
        <v>2092</v>
      </c>
      <c r="C217" s="106">
        <f>[1]С2.5!$BY$11</f>
        <v>0</v>
      </c>
    </row>
    <row r="218" spans="2:3" ht="13.5" hidden="1" thickBot="1" x14ac:dyDescent="0.25">
      <c r="B218" s="105">
        <f t="shared" si="1"/>
        <v>2093</v>
      </c>
      <c r="C218" s="106">
        <f>[1]С2.5!$BZ$11</f>
        <v>0</v>
      </c>
    </row>
    <row r="219" spans="2:3" ht="13.5" hidden="1" thickBot="1" x14ac:dyDescent="0.25">
      <c r="B219" s="105">
        <f t="shared" si="1"/>
        <v>2094</v>
      </c>
      <c r="C219" s="106">
        <f>[1]С2.5!$CA$11</f>
        <v>0</v>
      </c>
    </row>
    <row r="220" spans="2:3" ht="13.5" hidden="1" thickBot="1" x14ac:dyDescent="0.25">
      <c r="B220" s="105">
        <f t="shared" si="1"/>
        <v>2095</v>
      </c>
      <c r="C220" s="106">
        <f>[1]С2.5!$CB$11</f>
        <v>0</v>
      </c>
    </row>
    <row r="221" spans="2:3" ht="13.5" hidden="1" thickBot="1" x14ac:dyDescent="0.25">
      <c r="B221" s="105">
        <f t="shared" si="1"/>
        <v>2096</v>
      </c>
      <c r="C221" s="106">
        <f>[1]С2.5!$CC$11</f>
        <v>0</v>
      </c>
    </row>
    <row r="222" spans="2:3" ht="13.5" hidden="1" thickBot="1" x14ac:dyDescent="0.25">
      <c r="B222" s="105">
        <f t="shared" si="1"/>
        <v>2097</v>
      </c>
      <c r="C222" s="106">
        <f>[1]С2.5!$CD$11</f>
        <v>0</v>
      </c>
    </row>
    <row r="223" spans="2:3" ht="13.5" hidden="1" thickBot="1" x14ac:dyDescent="0.25">
      <c r="B223" s="105">
        <f t="shared" si="1"/>
        <v>2098</v>
      </c>
      <c r="C223" s="106">
        <f>[1]С2.5!$CE$11</f>
        <v>0</v>
      </c>
    </row>
    <row r="224" spans="2:3" ht="13.5" hidden="1" thickBot="1" x14ac:dyDescent="0.25">
      <c r="B224" s="105">
        <f t="shared" si="1"/>
        <v>2099</v>
      </c>
      <c r="C224" s="106">
        <f>[1]С2.5!$CF$11</f>
        <v>0</v>
      </c>
    </row>
    <row r="225" spans="2:3" ht="13.5" hidden="1" thickBot="1" x14ac:dyDescent="0.25">
      <c r="B225" s="107">
        <f>B162+1</f>
        <v>2038</v>
      </c>
      <c r="C225" s="108" t="e">
        <f>[1]С2.5!#REF!</f>
        <v>#REF!</v>
      </c>
    </row>
    <row r="226" spans="2:3" x14ac:dyDescent="0.2">
      <c r="B226" s="109"/>
      <c r="C226" s="110"/>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workbookViewId="0">
      <selection activeCell="C2" sqref="C2"/>
    </sheetView>
  </sheetViews>
  <sheetFormatPr defaultRowHeight="12.75" x14ac:dyDescent="0.2"/>
  <cols>
    <col min="1" max="1" width="9.140625" style="2" customWidth="1"/>
    <col min="2" max="2" width="100.5703125" style="2" customWidth="1"/>
    <col min="3" max="3" width="20.85546875" style="6"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12"/>
      <c r="B1" s="143" t="s">
        <v>225</v>
      </c>
      <c r="C1" s="143"/>
    </row>
    <row r="2" spans="1:3" x14ac:dyDescent="0.2">
      <c r="A2" s="1"/>
      <c r="B2" s="3" t="s">
        <v>1</v>
      </c>
      <c r="C2" s="4">
        <v>45316</v>
      </c>
    </row>
    <row r="3" spans="1:3" x14ac:dyDescent="0.2">
      <c r="A3" s="1"/>
      <c r="B3" s="113" t="s">
        <v>2</v>
      </c>
    </row>
    <row r="4" spans="1:3" x14ac:dyDescent="0.2">
      <c r="A4" s="7"/>
      <c r="B4" s="8" t="str">
        <f>[2]И1!D13</f>
        <v>Субъект Российской Федерации</v>
      </c>
      <c r="C4" s="9" t="str">
        <f>[2]И1!E13</f>
        <v>Новосибирская обл</v>
      </c>
    </row>
    <row r="5" spans="1:3" x14ac:dyDescent="0.2">
      <c r="A5" s="7"/>
      <c r="B5" s="8" t="str">
        <f>[2]И1!D14</f>
        <v>Тип муниципального образования (выберите из списка)</v>
      </c>
      <c r="C5" s="9" t="str">
        <f>[2]И1!E14</f>
        <v>город Искитим</v>
      </c>
    </row>
    <row r="6" spans="1:3" x14ac:dyDescent="0.2">
      <c r="A6" s="7"/>
      <c r="B6" s="8" t="str">
        <f>IF([2]И1!E15="","",[2]И1!D15)</f>
        <v/>
      </c>
      <c r="C6" s="9" t="str">
        <f>IF([2]И1!E15="","",[2]И1!E15)</f>
        <v/>
      </c>
    </row>
    <row r="7" spans="1:3" x14ac:dyDescent="0.2">
      <c r="A7" s="7"/>
      <c r="B7" s="8" t="str">
        <f>[2]И1!D16</f>
        <v>Код ОКТМО</v>
      </c>
      <c r="C7" s="10" t="str">
        <f>[2]И1!E16</f>
        <v>50712000001</v>
      </c>
    </row>
    <row r="8" spans="1:3" x14ac:dyDescent="0.2">
      <c r="A8" s="7"/>
      <c r="B8" s="11" t="str">
        <f>[2]И1!D17</f>
        <v>Система теплоснабжения</v>
      </c>
      <c r="C8" s="12">
        <f>[2]И1!E17</f>
        <v>0</v>
      </c>
    </row>
    <row r="9" spans="1:3" x14ac:dyDescent="0.2">
      <c r="A9" s="7"/>
      <c r="B9" s="8" t="str">
        <f>[2]И1!D8</f>
        <v>Период регулирования (i)-й</v>
      </c>
      <c r="C9" s="13">
        <f>[2]И1!E8</f>
        <v>2024</v>
      </c>
    </row>
    <row r="10" spans="1:3" x14ac:dyDescent="0.2">
      <c r="A10" s="7"/>
      <c r="B10" s="8" t="str">
        <f>[2]И1!D9</f>
        <v>Период регулирования (i-1)-й</v>
      </c>
      <c r="C10" s="13">
        <f>[2]И1!E9</f>
        <v>2023</v>
      </c>
    </row>
    <row r="11" spans="1:3" x14ac:dyDescent="0.2">
      <c r="A11" s="7"/>
      <c r="B11" s="8" t="str">
        <f>[2]И1!D10</f>
        <v>Период регулирования (i-2)-й</v>
      </c>
      <c r="C11" s="13">
        <f>[2]И1!E10</f>
        <v>2022</v>
      </c>
    </row>
    <row r="12" spans="1:3" x14ac:dyDescent="0.2">
      <c r="A12" s="7"/>
      <c r="B12" s="8" t="str">
        <f>[2]И1!D11</f>
        <v>Базовый год (б)</v>
      </c>
      <c r="C12" s="13">
        <f>[2]И1!E11</f>
        <v>2019</v>
      </c>
    </row>
    <row r="13" spans="1:3" ht="38.25" x14ac:dyDescent="0.2">
      <c r="A13" s="7"/>
      <c r="B13" s="8" t="str">
        <f>[2]И1!D18</f>
        <v>Вид топлива, использование которого преобладает в системе теплоснабжения</v>
      </c>
      <c r="C13" s="14" t="str">
        <f>[2]С1.1!E13</f>
        <v>уголь (вид угля не указан в топливном балансе)</v>
      </c>
    </row>
    <row r="14" spans="1:3" ht="31.7" customHeight="1" thickBot="1" x14ac:dyDescent="0.25">
      <c r="A14" s="147" t="s">
        <v>3</v>
      </c>
      <c r="B14" s="147"/>
      <c r="C14" s="147"/>
    </row>
    <row r="15" spans="1:3" x14ac:dyDescent="0.2">
      <c r="A15" s="15" t="s">
        <v>4</v>
      </c>
      <c r="B15" s="114" t="s">
        <v>5</v>
      </c>
      <c r="C15" s="115" t="s">
        <v>6</v>
      </c>
    </row>
    <row r="16" spans="1:3" x14ac:dyDescent="0.2">
      <c r="A16" s="18">
        <v>1</v>
      </c>
      <c r="B16" s="116">
        <v>2</v>
      </c>
      <c r="C16" s="117">
        <v>3</v>
      </c>
    </row>
    <row r="17" spans="1:3" x14ac:dyDescent="0.2">
      <c r="A17" s="21">
        <v>1</v>
      </c>
      <c r="B17" s="22" t="s">
        <v>7</v>
      </c>
      <c r="C17" s="23">
        <f>SUM(C18:C22)</f>
        <v>3655.2278624906735</v>
      </c>
    </row>
    <row r="18" spans="1:3" ht="42.75" x14ac:dyDescent="0.2">
      <c r="A18" s="21" t="s">
        <v>8</v>
      </c>
      <c r="B18" s="24" t="s">
        <v>9</v>
      </c>
      <c r="C18" s="25">
        <f>[2]С1!F12</f>
        <v>670.39114462315626</v>
      </c>
    </row>
    <row r="19" spans="1:3" ht="42.75" x14ac:dyDescent="0.2">
      <c r="A19" s="21" t="s">
        <v>10</v>
      </c>
      <c r="B19" s="24" t="s">
        <v>11</v>
      </c>
      <c r="C19" s="25">
        <f>[2]С2!F12</f>
        <v>1978.8975684991997</v>
      </c>
    </row>
    <row r="20" spans="1:3" ht="30" x14ac:dyDescent="0.2">
      <c r="A20" s="21" t="s">
        <v>12</v>
      </c>
      <c r="B20" s="24" t="s">
        <v>13</v>
      </c>
      <c r="C20" s="25">
        <f>[2]С3!F12</f>
        <v>470.76022860012262</v>
      </c>
    </row>
    <row r="21" spans="1:3" ht="42.75" x14ac:dyDescent="0.2">
      <c r="A21" s="21" t="s">
        <v>14</v>
      </c>
      <c r="B21" s="24" t="s">
        <v>226</v>
      </c>
      <c r="C21" s="25">
        <f>[2]С4!F12</f>
        <v>463.5077862095543</v>
      </c>
    </row>
    <row r="22" spans="1:3" ht="30" x14ac:dyDescent="0.2">
      <c r="A22" s="21" t="s">
        <v>16</v>
      </c>
      <c r="B22" s="24" t="s">
        <v>227</v>
      </c>
      <c r="C22" s="25">
        <f>[2]С5!F12</f>
        <v>71.671134558640659</v>
      </c>
    </row>
    <row r="23" spans="1:3" ht="43.5" thickBot="1" x14ac:dyDescent="0.25">
      <c r="A23" s="26" t="s">
        <v>18</v>
      </c>
      <c r="B23" s="27" t="s">
        <v>228</v>
      </c>
      <c r="C23" s="28" t="str">
        <f>[2]С6!F12</f>
        <v>-</v>
      </c>
    </row>
    <row r="24" spans="1:3" ht="13.5" thickBot="1" x14ac:dyDescent="0.25">
      <c r="A24" s="1"/>
    </row>
    <row r="25" spans="1:3" x14ac:dyDescent="0.2">
      <c r="A25" s="15" t="s">
        <v>4</v>
      </c>
      <c r="B25" s="29" t="s">
        <v>5</v>
      </c>
      <c r="C25" s="16" t="s">
        <v>6</v>
      </c>
    </row>
    <row r="26" spans="1:3" x14ac:dyDescent="0.2">
      <c r="A26" s="18">
        <v>1</v>
      </c>
      <c r="B26" s="30">
        <v>2</v>
      </c>
      <c r="C26" s="31">
        <v>3</v>
      </c>
    </row>
    <row r="27" spans="1:3" ht="30" customHeight="1" x14ac:dyDescent="0.2">
      <c r="A27" s="21">
        <v>1</v>
      </c>
      <c r="B27" s="145" t="s">
        <v>20</v>
      </c>
      <c r="C27" s="145"/>
    </row>
    <row r="28" spans="1:3" x14ac:dyDescent="0.2">
      <c r="A28" s="21" t="s">
        <v>8</v>
      </c>
      <c r="B28" s="32" t="s">
        <v>229</v>
      </c>
      <c r="C28" s="33">
        <f>[2]С1.1!E16</f>
        <v>5100</v>
      </c>
    </row>
    <row r="29" spans="1:3" ht="42.75" x14ac:dyDescent="0.2">
      <c r="A29" s="21" t="s">
        <v>10</v>
      </c>
      <c r="B29" s="32" t="s">
        <v>230</v>
      </c>
      <c r="C29" s="33">
        <f>[2]С1.1!E27</f>
        <v>3023.76</v>
      </c>
    </row>
    <row r="30" spans="1:3" ht="17.25" x14ac:dyDescent="0.2">
      <c r="A30" s="21" t="s">
        <v>12</v>
      </c>
      <c r="B30" s="32" t="s">
        <v>29</v>
      </c>
      <c r="C30" s="35">
        <f>[2]С1.1!E19</f>
        <v>-0.19900000000000001</v>
      </c>
    </row>
    <row r="31" spans="1:3" ht="17.25" x14ac:dyDescent="0.2">
      <c r="A31" s="21" t="s">
        <v>14</v>
      </c>
      <c r="B31" s="32" t="s">
        <v>30</v>
      </c>
      <c r="C31" s="35">
        <f>[2]С1.1!E20</f>
        <v>5.7000000000000002E-2</v>
      </c>
    </row>
    <row r="32" spans="1:3" ht="30" x14ac:dyDescent="0.2">
      <c r="A32" s="21" t="s">
        <v>16</v>
      </c>
      <c r="B32" s="36" t="s">
        <v>231</v>
      </c>
      <c r="C32" s="118">
        <f>[2]С1!F13</f>
        <v>176.4</v>
      </c>
    </row>
    <row r="33" spans="1:3" x14ac:dyDescent="0.2">
      <c r="A33" s="21" t="s">
        <v>18</v>
      </c>
      <c r="B33" s="36" t="s">
        <v>32</v>
      </c>
      <c r="C33" s="38">
        <f>[2]С1!F16</f>
        <v>7000</v>
      </c>
    </row>
    <row r="34" spans="1:3" ht="14.25" x14ac:dyDescent="0.2">
      <c r="A34" s="21" t="s">
        <v>33</v>
      </c>
      <c r="B34" s="40" t="s">
        <v>232</v>
      </c>
      <c r="C34" s="41">
        <f>[2]С1!F17</f>
        <v>0.72857142857142854</v>
      </c>
    </row>
    <row r="35" spans="1:3" ht="15.75" x14ac:dyDescent="0.2">
      <c r="A35" s="119" t="s">
        <v>35</v>
      </c>
      <c r="B35" s="43" t="s">
        <v>36</v>
      </c>
      <c r="C35" s="41">
        <f>[2]С1!F20</f>
        <v>22.672560430799997</v>
      </c>
    </row>
    <row r="36" spans="1:3" ht="15.75" x14ac:dyDescent="0.2">
      <c r="A36" s="119" t="s">
        <v>37</v>
      </c>
      <c r="B36" s="44" t="s">
        <v>38</v>
      </c>
      <c r="C36" s="41">
        <f>[2]С1!F21</f>
        <v>21.948267599999998</v>
      </c>
    </row>
    <row r="37" spans="1:3" ht="14.25" x14ac:dyDescent="0.2">
      <c r="A37" s="119" t="s">
        <v>39</v>
      </c>
      <c r="B37" s="45" t="s">
        <v>40</v>
      </c>
      <c r="C37" s="41">
        <f>[2]С1!F22</f>
        <v>1.0329999999999999</v>
      </c>
    </row>
    <row r="38" spans="1:3" ht="53.25" thickBot="1" x14ac:dyDescent="0.25">
      <c r="A38" s="26" t="s">
        <v>41</v>
      </c>
      <c r="B38" s="46" t="s">
        <v>42</v>
      </c>
      <c r="C38" s="47">
        <f>[2]С1!F23</f>
        <v>1.0469999999999999</v>
      </c>
    </row>
    <row r="39" spans="1:3" ht="13.5" thickBot="1" x14ac:dyDescent="0.25">
      <c r="A39" s="48"/>
      <c r="B39" s="120"/>
      <c r="C39" s="121"/>
    </row>
    <row r="40" spans="1:3" ht="30" customHeight="1" x14ac:dyDescent="0.2">
      <c r="A40" s="50" t="s">
        <v>43</v>
      </c>
      <c r="B40" s="141" t="s">
        <v>44</v>
      </c>
      <c r="C40" s="141"/>
    </row>
    <row r="41" spans="1:3" ht="25.5" x14ac:dyDescent="0.2">
      <c r="A41" s="21" t="s">
        <v>45</v>
      </c>
      <c r="B41" s="36" t="s">
        <v>46</v>
      </c>
      <c r="C41" s="51" t="str">
        <f>[2]С2.1!E12</f>
        <v>V</v>
      </c>
    </row>
    <row r="42" spans="1:3" ht="25.5" x14ac:dyDescent="0.2">
      <c r="A42" s="21" t="s">
        <v>47</v>
      </c>
      <c r="B42" s="32" t="s">
        <v>48</v>
      </c>
      <c r="C42" s="51" t="str">
        <f>[2]С2.1!E13</f>
        <v>6 и менее баллов</v>
      </c>
    </row>
    <row r="43" spans="1:3" ht="25.5" x14ac:dyDescent="0.2">
      <c r="A43" s="21" t="s">
        <v>49</v>
      </c>
      <c r="B43" s="32" t="s">
        <v>233</v>
      </c>
      <c r="C43" s="51" t="str">
        <f>[2]С2.1!E14</f>
        <v>от 200 до 500</v>
      </c>
    </row>
    <row r="44" spans="1:3" ht="25.5" x14ac:dyDescent="0.2">
      <c r="A44" s="21" t="s">
        <v>51</v>
      </c>
      <c r="B44" s="32" t="s">
        <v>234</v>
      </c>
      <c r="C44" s="52" t="str">
        <f>[2]С2.1!E15</f>
        <v>нет</v>
      </c>
    </row>
    <row r="45" spans="1:3" ht="30" x14ac:dyDescent="0.2">
      <c r="A45" s="21" t="s">
        <v>53</v>
      </c>
      <c r="B45" s="32" t="s">
        <v>54</v>
      </c>
      <c r="C45" s="33">
        <f>[2]С2!F18</f>
        <v>41230.634537069149</v>
      </c>
    </row>
    <row r="46" spans="1:3" ht="30" x14ac:dyDescent="0.2">
      <c r="A46" s="21" t="s">
        <v>55</v>
      </c>
      <c r="B46" s="53" t="s">
        <v>56</v>
      </c>
      <c r="C46" s="33">
        <f>IF([2]С2!F19&gt;0,[2]С2!F19,[2]С2!F20)</f>
        <v>27530.649956961381</v>
      </c>
    </row>
    <row r="47" spans="1:3" ht="25.5" x14ac:dyDescent="0.2">
      <c r="A47" s="21" t="s">
        <v>57</v>
      </c>
      <c r="B47" s="54" t="s">
        <v>58</v>
      </c>
      <c r="C47" s="33">
        <f>[2]С2.1!E19</f>
        <v>-37</v>
      </c>
    </row>
    <row r="48" spans="1:3" ht="25.5" x14ac:dyDescent="0.2">
      <c r="A48" s="21" t="s">
        <v>59</v>
      </c>
      <c r="B48" s="54" t="s">
        <v>60</v>
      </c>
      <c r="C48" s="33" t="str">
        <f>[2]С2.1!E22</f>
        <v>нет</v>
      </c>
    </row>
    <row r="49" spans="1:3" ht="38.25" x14ac:dyDescent="0.2">
      <c r="A49" s="21" t="s">
        <v>61</v>
      </c>
      <c r="B49" s="55" t="s">
        <v>62</v>
      </c>
      <c r="C49" s="33">
        <f>[2]С2.2!E10</f>
        <v>1397</v>
      </c>
    </row>
    <row r="50" spans="1:3" ht="25.5" x14ac:dyDescent="0.2">
      <c r="A50" s="21" t="s">
        <v>63</v>
      </c>
      <c r="B50" s="56" t="s">
        <v>64</v>
      </c>
      <c r="C50" s="33">
        <f>[2]С2.2!E12</f>
        <v>5.97</v>
      </c>
    </row>
    <row r="51" spans="1:3" ht="52.5" x14ac:dyDescent="0.2">
      <c r="A51" s="21" t="s">
        <v>65</v>
      </c>
      <c r="B51" s="57" t="s">
        <v>66</v>
      </c>
      <c r="C51" s="33">
        <f>[2]С2.2!E13</f>
        <v>1</v>
      </c>
    </row>
    <row r="52" spans="1:3" ht="27.75" x14ac:dyDescent="0.2">
      <c r="A52" s="21" t="s">
        <v>67</v>
      </c>
      <c r="B52" s="56" t="s">
        <v>68</v>
      </c>
      <c r="C52" s="33">
        <f>[2]С2.2!E14</f>
        <v>14899</v>
      </c>
    </row>
    <row r="53" spans="1:3" ht="25.5" x14ac:dyDescent="0.2">
      <c r="A53" s="21" t="s">
        <v>69</v>
      </c>
      <c r="B53" s="57" t="s">
        <v>70</v>
      </c>
      <c r="C53" s="35">
        <f>[2]С2.2!E15</f>
        <v>4.8000000000000001E-2</v>
      </c>
    </row>
    <row r="54" spans="1:3" x14ac:dyDescent="0.2">
      <c r="A54" s="21" t="s">
        <v>71</v>
      </c>
      <c r="B54" s="57" t="s">
        <v>72</v>
      </c>
      <c r="C54" s="33">
        <f>[2]С2.2!E16</f>
        <v>1</v>
      </c>
    </row>
    <row r="55" spans="1:3" ht="15.75" x14ac:dyDescent="0.2">
      <c r="A55" s="21" t="s">
        <v>73</v>
      </c>
      <c r="B55" s="59" t="s">
        <v>74</v>
      </c>
      <c r="C55" s="33">
        <f>[2]С2!F21</f>
        <v>1</v>
      </c>
    </row>
    <row r="56" spans="1:3" ht="30" x14ac:dyDescent="0.2">
      <c r="A56" s="60" t="s">
        <v>75</v>
      </c>
      <c r="B56" s="32" t="s">
        <v>235</v>
      </c>
      <c r="C56" s="33">
        <f>[2]С2!F13</f>
        <v>188208.09310840676</v>
      </c>
    </row>
    <row r="57" spans="1:3" ht="30" x14ac:dyDescent="0.2">
      <c r="A57" s="60" t="s">
        <v>77</v>
      </c>
      <c r="B57" s="59" t="s">
        <v>236</v>
      </c>
      <c r="C57" s="33">
        <f>[2]С2!F14</f>
        <v>116178</v>
      </c>
    </row>
    <row r="58" spans="1:3" ht="15.75" x14ac:dyDescent="0.2">
      <c r="A58" s="60" t="s">
        <v>79</v>
      </c>
      <c r="B58" s="61" t="s">
        <v>80</v>
      </c>
      <c r="C58" s="41">
        <f>[2]С2!F15</f>
        <v>1.071</v>
      </c>
    </row>
    <row r="59" spans="1:3" ht="15.75" x14ac:dyDescent="0.2">
      <c r="A59" s="60" t="s">
        <v>81</v>
      </c>
      <c r="B59" s="61" t="s">
        <v>82</v>
      </c>
      <c r="C59" s="41">
        <f>[2]С2!F16</f>
        <v>1</v>
      </c>
    </row>
    <row r="60" spans="1:3" ht="17.25" x14ac:dyDescent="0.2">
      <c r="A60" s="60" t="s">
        <v>83</v>
      </c>
      <c r="B60" s="59" t="s">
        <v>84</v>
      </c>
      <c r="C60" s="33">
        <f>[2]С2!F17</f>
        <v>1.01</v>
      </c>
    </row>
    <row r="61" spans="1:3" s="66" customFormat="1" ht="14.25" x14ac:dyDescent="0.2">
      <c r="A61" s="60" t="s">
        <v>85</v>
      </c>
      <c r="B61" s="64" t="s">
        <v>86</v>
      </c>
      <c r="C61" s="65">
        <f>[2]С2!F33</f>
        <v>10</v>
      </c>
    </row>
    <row r="62" spans="1:3" ht="30" x14ac:dyDescent="0.2">
      <c r="A62" s="60" t="s">
        <v>87</v>
      </c>
      <c r="B62" s="67" t="s">
        <v>88</v>
      </c>
      <c r="C62" s="33">
        <f>[2]С2!F26</f>
        <v>3434.1423459993416</v>
      </c>
    </row>
    <row r="63" spans="1:3" ht="17.25" x14ac:dyDescent="0.2">
      <c r="A63" s="60" t="s">
        <v>89</v>
      </c>
      <c r="B63" s="53" t="s">
        <v>237</v>
      </c>
      <c r="C63" s="33">
        <f>[2]С2!F27</f>
        <v>0.54596581199999994</v>
      </c>
    </row>
    <row r="64" spans="1:3" ht="17.25" x14ac:dyDescent="0.2">
      <c r="A64" s="60" t="s">
        <v>91</v>
      </c>
      <c r="B64" s="59" t="s">
        <v>238</v>
      </c>
      <c r="C64" s="65">
        <f>[2]С2!F28</f>
        <v>4200</v>
      </c>
    </row>
    <row r="65" spans="1:3" ht="42.75" x14ac:dyDescent="0.2">
      <c r="A65" s="60" t="s">
        <v>93</v>
      </c>
      <c r="B65" s="32" t="s">
        <v>239</v>
      </c>
      <c r="C65" s="33">
        <f>[2]С2!F22</f>
        <v>38698.422798410109</v>
      </c>
    </row>
    <row r="66" spans="1:3" ht="30" x14ac:dyDescent="0.2">
      <c r="A66" s="60" t="s">
        <v>95</v>
      </c>
      <c r="B66" s="61" t="s">
        <v>240</v>
      </c>
      <c r="C66" s="33">
        <f>[2]С2!F23</f>
        <v>1990</v>
      </c>
    </row>
    <row r="67" spans="1:3" ht="30" x14ac:dyDescent="0.2">
      <c r="A67" s="60" t="s">
        <v>97</v>
      </c>
      <c r="B67" s="53" t="s">
        <v>98</v>
      </c>
      <c r="C67" s="33">
        <f>[2]С2.1!E27</f>
        <v>14307.876789999998</v>
      </c>
    </row>
    <row r="68" spans="1:3" ht="38.25" x14ac:dyDescent="0.2">
      <c r="A68" s="60" t="s">
        <v>99</v>
      </c>
      <c r="B68" s="68" t="s">
        <v>100</v>
      </c>
      <c r="C68" s="52">
        <f>[2]С2.3!E21</f>
        <v>0</v>
      </c>
    </row>
    <row r="69" spans="1:3" ht="25.5" x14ac:dyDescent="0.2">
      <c r="A69" s="60" t="s">
        <v>101</v>
      </c>
      <c r="B69" s="69" t="s">
        <v>102</v>
      </c>
      <c r="C69" s="70">
        <f>[2]С2.3!E11</f>
        <v>9.89</v>
      </c>
    </row>
    <row r="70" spans="1:3" ht="25.5" x14ac:dyDescent="0.2">
      <c r="A70" s="60" t="s">
        <v>103</v>
      </c>
      <c r="B70" s="69" t="s">
        <v>104</v>
      </c>
      <c r="C70" s="65">
        <f>[2]С2.3!E13</f>
        <v>300</v>
      </c>
    </row>
    <row r="71" spans="1:3" ht="25.5" x14ac:dyDescent="0.2">
      <c r="A71" s="60" t="s">
        <v>105</v>
      </c>
      <c r="B71" s="68" t="s">
        <v>106</v>
      </c>
      <c r="C71" s="71">
        <f>IF([2]С2.3!E22&gt;0,[2]С2.3!E22,[2]С2.3!E14)</f>
        <v>61211</v>
      </c>
    </row>
    <row r="72" spans="1:3" ht="38.25" x14ac:dyDescent="0.2">
      <c r="A72" s="60" t="s">
        <v>107</v>
      </c>
      <c r="B72" s="68" t="s">
        <v>108</v>
      </c>
      <c r="C72" s="71">
        <f>IF([2]С2.3!E23&gt;0,[2]С2.3!E23,[2]С2.3!E15)</f>
        <v>45675</v>
      </c>
    </row>
    <row r="73" spans="1:3" ht="30" x14ac:dyDescent="0.2">
      <c r="A73" s="60" t="s">
        <v>109</v>
      </c>
      <c r="B73" s="53" t="s">
        <v>110</v>
      </c>
      <c r="C73" s="33">
        <f>[2]С2.1!E28</f>
        <v>9541.9567200000001</v>
      </c>
    </row>
    <row r="74" spans="1:3" ht="38.25" x14ac:dyDescent="0.2">
      <c r="A74" s="60" t="s">
        <v>111</v>
      </c>
      <c r="B74" s="68" t="s">
        <v>112</v>
      </c>
      <c r="C74" s="52">
        <f>[2]С2.3!E25</f>
        <v>0</v>
      </c>
    </row>
    <row r="75" spans="1:3" ht="25.5" x14ac:dyDescent="0.2">
      <c r="A75" s="60" t="s">
        <v>113</v>
      </c>
      <c r="B75" s="69" t="s">
        <v>114</v>
      </c>
      <c r="C75" s="70">
        <f>[2]С2.3!E12</f>
        <v>0.56000000000000005</v>
      </c>
    </row>
    <row r="76" spans="1:3" ht="25.5" x14ac:dyDescent="0.2">
      <c r="A76" s="60" t="s">
        <v>115</v>
      </c>
      <c r="B76" s="69" t="s">
        <v>104</v>
      </c>
      <c r="C76" s="65">
        <f>[2]С2.3!E13</f>
        <v>300</v>
      </c>
    </row>
    <row r="77" spans="1:3" ht="25.5" x14ac:dyDescent="0.2">
      <c r="A77" s="60" t="s">
        <v>116</v>
      </c>
      <c r="B77" s="72" t="s">
        <v>117</v>
      </c>
      <c r="C77" s="71">
        <f>IF([2]С2.3!E26&gt;0,[2]С2.3!E26,[2]С2.3!E16)</f>
        <v>65637</v>
      </c>
    </row>
    <row r="78" spans="1:3" ht="38.25" x14ac:dyDescent="0.2">
      <c r="A78" s="60" t="s">
        <v>118</v>
      </c>
      <c r="B78" s="72" t="s">
        <v>119</v>
      </c>
      <c r="C78" s="71">
        <f>IF([2]С2.3!E27&gt;0,[2]С2.3!E27,[2]С2.3!E17)</f>
        <v>31684</v>
      </c>
    </row>
    <row r="79" spans="1:3" ht="17.25" x14ac:dyDescent="0.2">
      <c r="A79" s="60" t="s">
        <v>122</v>
      </c>
      <c r="B79" s="32" t="s">
        <v>123</v>
      </c>
      <c r="C79" s="35">
        <f>[2]С2!F29</f>
        <v>9.5962865259740182E-2</v>
      </c>
    </row>
    <row r="80" spans="1:3" ht="30" x14ac:dyDescent="0.2">
      <c r="A80" s="60" t="s">
        <v>124</v>
      </c>
      <c r="B80" s="53" t="s">
        <v>125</v>
      </c>
      <c r="C80" s="73">
        <f>[2]С2!F30</f>
        <v>8.4029304029304031E-2</v>
      </c>
    </row>
    <row r="81" spans="1:3" ht="17.25" x14ac:dyDescent="0.2">
      <c r="A81" s="60" t="s">
        <v>126</v>
      </c>
      <c r="B81" s="74" t="s">
        <v>127</v>
      </c>
      <c r="C81" s="35">
        <f>[2]С2!F31</f>
        <v>0.13880000000000001</v>
      </c>
    </row>
    <row r="82" spans="1:3" s="66" customFormat="1" ht="18" thickBot="1" x14ac:dyDescent="0.25">
      <c r="A82" s="75" t="s">
        <v>128</v>
      </c>
      <c r="B82" s="76" t="s">
        <v>129</v>
      </c>
      <c r="C82" s="77">
        <f>[2]С2!F32</f>
        <v>0.12640000000000001</v>
      </c>
    </row>
    <row r="83" spans="1:3" ht="13.5" thickBot="1" x14ac:dyDescent="0.25">
      <c r="A83" s="48"/>
      <c r="B83" s="49"/>
      <c r="C83" s="14"/>
    </row>
    <row r="84" spans="1:3" s="66" customFormat="1" ht="30" customHeight="1" x14ac:dyDescent="0.2">
      <c r="A84" s="78" t="s">
        <v>130</v>
      </c>
      <c r="B84" s="141" t="s">
        <v>131</v>
      </c>
      <c r="C84" s="141"/>
    </row>
    <row r="85" spans="1:3" s="66" customFormat="1" ht="30" x14ac:dyDescent="0.2">
      <c r="A85" s="79" t="s">
        <v>132</v>
      </c>
      <c r="B85" s="32" t="s">
        <v>133</v>
      </c>
      <c r="C85" s="33">
        <f>[2]С3!F14</f>
        <v>6389.3908392043395</v>
      </c>
    </row>
    <row r="86" spans="1:3" s="66" customFormat="1" ht="42.75" x14ac:dyDescent="0.2">
      <c r="A86" s="79" t="s">
        <v>134</v>
      </c>
      <c r="B86" s="53" t="s">
        <v>135</v>
      </c>
      <c r="C86" s="80">
        <f>[2]С3!F15</f>
        <v>0.2</v>
      </c>
    </row>
    <row r="87" spans="1:3" s="66" customFormat="1" ht="14.25" x14ac:dyDescent="0.2">
      <c r="A87" s="79" t="s">
        <v>136</v>
      </c>
      <c r="B87" s="81" t="s">
        <v>137</v>
      </c>
      <c r="C87" s="65">
        <f>[2]С3!F18</f>
        <v>15</v>
      </c>
    </row>
    <row r="88" spans="1:3" s="66" customFormat="1" ht="17.25" x14ac:dyDescent="0.2">
      <c r="A88" s="79" t="s">
        <v>138</v>
      </c>
      <c r="B88" s="32" t="s">
        <v>139</v>
      </c>
      <c r="C88" s="33">
        <f>[2]С3!F19</f>
        <v>3932.678206510328</v>
      </c>
    </row>
    <row r="89" spans="1:3" s="66" customFormat="1" ht="55.5" x14ac:dyDescent="0.2">
      <c r="A89" s="79" t="s">
        <v>140</v>
      </c>
      <c r="B89" s="53" t="s">
        <v>141</v>
      </c>
      <c r="C89" s="82">
        <f>[2]С3!F20</f>
        <v>2.1999999999999999E-2</v>
      </c>
    </row>
    <row r="90" spans="1:3" s="66" customFormat="1" ht="14.25" x14ac:dyDescent="0.2">
      <c r="A90" s="79" t="s">
        <v>142</v>
      </c>
      <c r="B90" s="59" t="s">
        <v>86</v>
      </c>
      <c r="C90" s="65">
        <f>[2]С3!F21</f>
        <v>10</v>
      </c>
    </row>
    <row r="91" spans="1:3" s="66" customFormat="1" ht="17.25" x14ac:dyDescent="0.2">
      <c r="A91" s="79" t="s">
        <v>143</v>
      </c>
      <c r="B91" s="32" t="s">
        <v>144</v>
      </c>
      <c r="C91" s="33">
        <f>[2]С3!F22</f>
        <v>10.302427037998026</v>
      </c>
    </row>
    <row r="92" spans="1:3" s="66" customFormat="1" ht="55.5" x14ac:dyDescent="0.2">
      <c r="A92" s="79" t="s">
        <v>145</v>
      </c>
      <c r="B92" s="53" t="s">
        <v>146</v>
      </c>
      <c r="C92" s="82">
        <f>[2]С3!F23</f>
        <v>3.0000000000000001E-3</v>
      </c>
    </row>
    <row r="93" spans="1:3" s="66" customFormat="1" ht="27.75" thickBot="1" x14ac:dyDescent="0.25">
      <c r="A93" s="83" t="s">
        <v>147</v>
      </c>
      <c r="B93" s="84" t="s">
        <v>241</v>
      </c>
      <c r="C93" s="85">
        <f>[2]С3!F24</f>
        <v>3434.1423459993416</v>
      </c>
    </row>
    <row r="94" spans="1:3" ht="13.5" thickBot="1" x14ac:dyDescent="0.25">
      <c r="A94" s="48"/>
      <c r="B94" s="49"/>
      <c r="C94" s="14"/>
    </row>
    <row r="95" spans="1:3" ht="30" customHeight="1" x14ac:dyDescent="0.2">
      <c r="A95" s="86" t="s">
        <v>148</v>
      </c>
      <c r="B95" s="141" t="s">
        <v>149</v>
      </c>
      <c r="C95" s="141"/>
    </row>
    <row r="96" spans="1:3" ht="30" x14ac:dyDescent="0.2">
      <c r="A96" s="60" t="s">
        <v>150</v>
      </c>
      <c r="B96" s="32" t="s">
        <v>242</v>
      </c>
      <c r="C96" s="33">
        <f>[2]С4!F16</f>
        <v>1694.425</v>
      </c>
    </row>
    <row r="97" spans="1:3" ht="30" x14ac:dyDescent="0.2">
      <c r="A97" s="60" t="s">
        <v>152</v>
      </c>
      <c r="B97" s="59" t="s">
        <v>243</v>
      </c>
      <c r="C97" s="33">
        <f>[2]С4!F17</f>
        <v>73547</v>
      </c>
    </row>
    <row r="98" spans="1:3" ht="17.25" x14ac:dyDescent="0.2">
      <c r="A98" s="60" t="s">
        <v>154</v>
      </c>
      <c r="B98" s="59" t="s">
        <v>155</v>
      </c>
      <c r="C98" s="41">
        <f>[2]С4!F18</f>
        <v>0.02</v>
      </c>
    </row>
    <row r="99" spans="1:3" ht="30" x14ac:dyDescent="0.2">
      <c r="A99" s="60" t="s">
        <v>156</v>
      </c>
      <c r="B99" s="59" t="s">
        <v>157</v>
      </c>
      <c r="C99" s="33">
        <f>[2]С4!F19</f>
        <v>14899</v>
      </c>
    </row>
    <row r="100" spans="1:3" ht="31.5" x14ac:dyDescent="0.2">
      <c r="A100" s="60" t="s">
        <v>158</v>
      </c>
      <c r="B100" s="59" t="s">
        <v>159</v>
      </c>
      <c r="C100" s="41">
        <f>[2]С4!F20</f>
        <v>1.4999999999999999E-2</v>
      </c>
    </row>
    <row r="101" spans="1:3" ht="30" x14ac:dyDescent="0.2">
      <c r="A101" s="60" t="s">
        <v>160</v>
      </c>
      <c r="B101" s="32" t="s">
        <v>244</v>
      </c>
      <c r="C101" s="33">
        <f>[2]С4!F21</f>
        <v>2038.1398021103398</v>
      </c>
    </row>
    <row r="102" spans="1:3" ht="24" customHeight="1" x14ac:dyDescent="0.2">
      <c r="A102" s="60" t="s">
        <v>162</v>
      </c>
      <c r="B102" s="53" t="s">
        <v>163</v>
      </c>
      <c r="C102" s="34">
        <f>IF([2]С4.2!F8="да",[2]С4.2!D21,[2]С4.2!D15)</f>
        <v>0</v>
      </c>
    </row>
    <row r="103" spans="1:3" ht="68.25" x14ac:dyDescent="0.2">
      <c r="A103" s="60" t="s">
        <v>164</v>
      </c>
      <c r="B103" s="53" t="s">
        <v>165</v>
      </c>
      <c r="C103" s="33">
        <f>[2]С4!F22</f>
        <v>3.6112641666666665</v>
      </c>
    </row>
    <row r="104" spans="1:3" ht="30" x14ac:dyDescent="0.2">
      <c r="A104" s="60" t="s">
        <v>166</v>
      </c>
      <c r="B104" s="59" t="s">
        <v>245</v>
      </c>
      <c r="C104" s="33">
        <f>[2]С4!F23</f>
        <v>180</v>
      </c>
    </row>
    <row r="105" spans="1:3" ht="14.25" x14ac:dyDescent="0.2">
      <c r="A105" s="60" t="s">
        <v>168</v>
      </c>
      <c r="B105" s="53" t="s">
        <v>169</v>
      </c>
      <c r="C105" s="33">
        <f>[2]С4!F24</f>
        <v>8497.1999999999989</v>
      </c>
    </row>
    <row r="106" spans="1:3" ht="14.25" x14ac:dyDescent="0.2">
      <c r="A106" s="60" t="s">
        <v>170</v>
      </c>
      <c r="B106" s="59" t="s">
        <v>171</v>
      </c>
      <c r="C106" s="41">
        <f>[2]С4!F25</f>
        <v>0.36899999999999999</v>
      </c>
    </row>
    <row r="107" spans="1:3" ht="17.25" x14ac:dyDescent="0.2">
      <c r="A107" s="60" t="s">
        <v>172</v>
      </c>
      <c r="B107" s="32" t="s">
        <v>173</v>
      </c>
      <c r="C107" s="33">
        <f>[2]С4!F26</f>
        <v>47.062860000000001</v>
      </c>
    </row>
    <row r="108" spans="1:3" ht="25.5" x14ac:dyDescent="0.2">
      <c r="A108" s="60" t="s">
        <v>174</v>
      </c>
      <c r="B108" s="53" t="s">
        <v>100</v>
      </c>
      <c r="C108" s="34">
        <f>[2]С4.3!E16</f>
        <v>0</v>
      </c>
    </row>
    <row r="109" spans="1:3" ht="25.5" x14ac:dyDescent="0.2">
      <c r="A109" s="60" t="s">
        <v>175</v>
      </c>
      <c r="B109" s="53" t="s">
        <v>176</v>
      </c>
      <c r="C109" s="33">
        <f>[2]С4.3!E17</f>
        <v>12.66</v>
      </c>
    </row>
    <row r="110" spans="1:3" ht="38.25" x14ac:dyDescent="0.2">
      <c r="A110" s="60" t="s">
        <v>177</v>
      </c>
      <c r="B110" s="53" t="s">
        <v>112</v>
      </c>
      <c r="C110" s="34">
        <f>[2]С4.3!E18</f>
        <v>0</v>
      </c>
    </row>
    <row r="111" spans="1:3" x14ac:dyDescent="0.2">
      <c r="A111" s="60" t="s">
        <v>178</v>
      </c>
      <c r="B111" s="53" t="s">
        <v>179</v>
      </c>
      <c r="C111" s="33">
        <f>[2]С4.3!E19</f>
        <v>13.06</v>
      </c>
    </row>
    <row r="112" spans="1:3" x14ac:dyDescent="0.2">
      <c r="A112" s="60" t="s">
        <v>180</v>
      </c>
      <c r="B112" s="59" t="s">
        <v>181</v>
      </c>
      <c r="C112" s="33">
        <f>[2]С4.3!E11</f>
        <v>1871</v>
      </c>
    </row>
    <row r="113" spans="1:3" x14ac:dyDescent="0.2">
      <c r="A113" s="60" t="s">
        <v>182</v>
      </c>
      <c r="B113" s="59" t="s">
        <v>183</v>
      </c>
      <c r="C113" s="52">
        <f>[2]С4.3!E12</f>
        <v>1636</v>
      </c>
    </row>
    <row r="114" spans="1:3" x14ac:dyDescent="0.2">
      <c r="A114" s="60" t="s">
        <v>184</v>
      </c>
      <c r="B114" s="59" t="s">
        <v>185</v>
      </c>
      <c r="C114" s="52">
        <f>[2]С4.3!E13</f>
        <v>204</v>
      </c>
    </row>
    <row r="115" spans="1:3" ht="30" x14ac:dyDescent="0.2">
      <c r="A115" s="60" t="s">
        <v>186</v>
      </c>
      <c r="B115" s="32" t="s">
        <v>246</v>
      </c>
      <c r="C115" s="33">
        <f>[2]С4!F27</f>
        <v>1792.4761411784868</v>
      </c>
    </row>
    <row r="116" spans="1:3" ht="25.5" x14ac:dyDescent="0.2">
      <c r="A116" s="60" t="s">
        <v>188</v>
      </c>
      <c r="B116" s="53" t="s">
        <v>247</v>
      </c>
      <c r="C116" s="33">
        <f>[2]С4!F28</f>
        <v>1376.7097858513723</v>
      </c>
    </row>
    <row r="117" spans="1:3" ht="42.75" x14ac:dyDescent="0.2">
      <c r="A117" s="60" t="s">
        <v>190</v>
      </c>
      <c r="B117" s="53" t="s">
        <v>191</v>
      </c>
      <c r="C117" s="33">
        <f>[2]С4!F29</f>
        <v>415.76635532711458</v>
      </c>
    </row>
    <row r="118" spans="1:3" ht="30" x14ac:dyDescent="0.2">
      <c r="A118" s="60" t="s">
        <v>192</v>
      </c>
      <c r="B118" s="40" t="s">
        <v>193</v>
      </c>
      <c r="C118" s="33">
        <f>[2]С4!F30</f>
        <v>1828.2618813694885</v>
      </c>
    </row>
    <row r="119" spans="1:3" ht="42.75" x14ac:dyDescent="0.2">
      <c r="A119" s="60" t="s">
        <v>248</v>
      </c>
      <c r="B119" s="90" t="s">
        <v>249</v>
      </c>
      <c r="C119" s="33">
        <f>[2]С4!F33</f>
        <v>1047.0153777201533</v>
      </c>
    </row>
    <row r="120" spans="1:3" ht="30" x14ac:dyDescent="0.2">
      <c r="A120" s="60" t="s">
        <v>250</v>
      </c>
      <c r="B120" s="122" t="s">
        <v>251</v>
      </c>
      <c r="C120" s="33">
        <f>[2]С4!F35</f>
        <v>17.040680999999999</v>
      </c>
    </row>
    <row r="121" spans="1:3" ht="14.25" x14ac:dyDescent="0.2">
      <c r="A121" s="60" t="s">
        <v>252</v>
      </c>
      <c r="B121" s="56" t="s">
        <v>253</v>
      </c>
      <c r="C121" s="33">
        <f>[2]С4!F36</f>
        <v>14319.9</v>
      </c>
    </row>
    <row r="122" spans="1:3" ht="28.5" thickBot="1" x14ac:dyDescent="0.25">
      <c r="A122" s="75" t="s">
        <v>254</v>
      </c>
      <c r="B122" s="123" t="s">
        <v>255</v>
      </c>
      <c r="C122" s="85">
        <f>[2]С4!F37</f>
        <v>1.19</v>
      </c>
    </row>
    <row r="123" spans="1:3" s="88" customFormat="1" ht="13.5" thickBot="1" x14ac:dyDescent="0.25">
      <c r="A123" s="48"/>
      <c r="B123" s="49"/>
      <c r="C123" s="14"/>
    </row>
    <row r="124" spans="1:3" s="66" customFormat="1" ht="30" customHeight="1" x14ac:dyDescent="0.2">
      <c r="A124" s="78" t="s">
        <v>194</v>
      </c>
      <c r="B124" s="141" t="s">
        <v>195</v>
      </c>
      <c r="C124" s="141"/>
    </row>
    <row r="125" spans="1:3" ht="16.5" thickBot="1" x14ac:dyDescent="0.25">
      <c r="A125" s="26" t="s">
        <v>196</v>
      </c>
      <c r="B125" s="87" t="s">
        <v>197</v>
      </c>
      <c r="C125" s="85">
        <f>[2]С5!F17</f>
        <v>0.02</v>
      </c>
    </row>
    <row r="126" spans="1:3" s="88" customFormat="1" ht="13.5" thickBot="1" x14ac:dyDescent="0.25">
      <c r="A126" s="48"/>
      <c r="B126" s="49"/>
      <c r="C126" s="14"/>
    </row>
    <row r="127" spans="1:3" ht="42.75" customHeight="1" x14ac:dyDescent="0.2">
      <c r="A127" s="86" t="s">
        <v>198</v>
      </c>
      <c r="B127" s="146" t="s">
        <v>199</v>
      </c>
      <c r="C127" s="146"/>
    </row>
    <row r="128" spans="1:3" ht="68.25" x14ac:dyDescent="0.2">
      <c r="A128" s="60" t="s">
        <v>200</v>
      </c>
      <c r="B128" s="89" t="s">
        <v>201</v>
      </c>
      <c r="C128" s="33" t="s">
        <v>256</v>
      </c>
    </row>
    <row r="129" spans="1:3" ht="42.75" hidden="1" x14ac:dyDescent="0.2">
      <c r="A129" s="60" t="s">
        <v>202</v>
      </c>
      <c r="B129" s="90" t="s">
        <v>203</v>
      </c>
      <c r="C129" s="91"/>
    </row>
    <row r="130" spans="1:3" ht="69" thickBot="1" x14ac:dyDescent="0.25">
      <c r="A130" s="75" t="s">
        <v>204</v>
      </c>
      <c r="B130" s="124" t="s">
        <v>205</v>
      </c>
      <c r="C130" s="125" t="s">
        <v>256</v>
      </c>
    </row>
    <row r="131" spans="1:3" ht="62.25" hidden="1" customHeight="1" x14ac:dyDescent="0.2">
      <c r="A131" s="126" t="s">
        <v>206</v>
      </c>
      <c r="B131" s="127" t="s">
        <v>207</v>
      </c>
      <c r="C131" s="128"/>
    </row>
    <row r="132" spans="1:3" ht="68.25" hidden="1" x14ac:dyDescent="0.2">
      <c r="A132" s="60" t="s">
        <v>208</v>
      </c>
      <c r="B132" s="90" t="s">
        <v>257</v>
      </c>
      <c r="C132" s="35"/>
    </row>
    <row r="133" spans="1:3" ht="69" hidden="1" thickBot="1" x14ac:dyDescent="0.25">
      <c r="A133" s="75" t="s">
        <v>210</v>
      </c>
      <c r="B133" s="93" t="s">
        <v>211</v>
      </c>
      <c r="C133" s="77"/>
    </row>
    <row r="134" spans="1:3" s="88" customFormat="1" ht="13.5" thickBot="1" x14ac:dyDescent="0.25">
      <c r="A134" s="48"/>
      <c r="B134" s="49"/>
      <c r="C134" s="14"/>
    </row>
    <row r="135" spans="1:3" ht="26.25" customHeight="1" x14ac:dyDescent="0.2">
      <c r="A135" s="86" t="s">
        <v>212</v>
      </c>
      <c r="B135" s="94" t="s">
        <v>213</v>
      </c>
      <c r="C135" s="95">
        <f>[2]С2!F37</f>
        <v>21.948267599999998</v>
      </c>
    </row>
    <row r="136" spans="1:3" ht="14.25" x14ac:dyDescent="0.2">
      <c r="A136" s="60" t="s">
        <v>214</v>
      </c>
      <c r="B136" s="129" t="s">
        <v>215</v>
      </c>
      <c r="C136" s="33">
        <f>[2]С2!F38</f>
        <v>7</v>
      </c>
    </row>
    <row r="137" spans="1:3" ht="17.25" x14ac:dyDescent="0.2">
      <c r="A137" s="60" t="s">
        <v>216</v>
      </c>
      <c r="B137" s="129" t="s">
        <v>217</v>
      </c>
      <c r="C137" s="33">
        <f>[2]С2!F40</f>
        <v>0.97</v>
      </c>
    </row>
    <row r="138" spans="1:3" ht="15" thickBot="1" x14ac:dyDescent="0.25">
      <c r="A138" s="75" t="s">
        <v>218</v>
      </c>
      <c r="B138" s="130" t="s">
        <v>219</v>
      </c>
      <c r="C138" s="47">
        <f>[2]С2!F42</f>
        <v>0.36899999999999999</v>
      </c>
    </row>
    <row r="139" spans="1:3" s="88" customFormat="1" ht="13.5" thickBot="1" x14ac:dyDescent="0.25">
      <c r="A139" s="48"/>
      <c r="B139" s="49"/>
      <c r="C139" s="14"/>
    </row>
    <row r="140" spans="1:3" ht="30" x14ac:dyDescent="0.2">
      <c r="A140" s="86" t="s">
        <v>220</v>
      </c>
      <c r="B140" s="96" t="s">
        <v>258</v>
      </c>
      <c r="C140" s="131">
        <f>[2]С2!F35</f>
        <v>1.4976266307379205</v>
      </c>
    </row>
    <row r="141" spans="1:3" ht="22.7" customHeight="1" thickBot="1" x14ac:dyDescent="0.25">
      <c r="A141" s="75" t="s">
        <v>222</v>
      </c>
      <c r="B141" s="142" t="s">
        <v>223</v>
      </c>
      <c r="C141" s="142"/>
    </row>
    <row r="142" spans="1:3" ht="13.5" thickBot="1" x14ac:dyDescent="0.25">
      <c r="A142" s="98"/>
      <c r="B142" s="132" t="s">
        <v>224</v>
      </c>
      <c r="C142" s="133"/>
    </row>
    <row r="143" spans="1:3" x14ac:dyDescent="0.2">
      <c r="A143" s="98"/>
      <c r="B143" s="134">
        <v>2020</v>
      </c>
      <c r="C143" s="135">
        <f>[2]С2.5!$E$11</f>
        <v>-2.9000000000000026E-2</v>
      </c>
    </row>
    <row r="144" spans="1:3" x14ac:dyDescent="0.2">
      <c r="A144" s="98"/>
      <c r="B144" s="105">
        <f>B143+1</f>
        <v>2021</v>
      </c>
      <c r="C144" s="136">
        <f>[2]С2.5!$F$11</f>
        <v>0.245</v>
      </c>
    </row>
    <row r="145" spans="1:3" x14ac:dyDescent="0.2">
      <c r="A145" s="98"/>
      <c r="B145" s="105">
        <f t="shared" ref="B145:B208" si="0">B144+1</f>
        <v>2022</v>
      </c>
      <c r="C145" s="136">
        <f>[2]С2.5!$G$11</f>
        <v>0.114</v>
      </c>
    </row>
    <row r="146" spans="1:3" ht="13.5" thickBot="1" x14ac:dyDescent="0.25">
      <c r="A146" s="98"/>
      <c r="B146" s="107">
        <f t="shared" si="0"/>
        <v>2023</v>
      </c>
      <c r="C146" s="137">
        <f>[2]С2.5!$H$11</f>
        <v>2.4E-2</v>
      </c>
    </row>
    <row r="147" spans="1:3" x14ac:dyDescent="0.2">
      <c r="A147" s="98"/>
      <c r="B147" s="138">
        <f t="shared" si="0"/>
        <v>2024</v>
      </c>
      <c r="C147" s="139">
        <f>[2]С2.5!$I$11</f>
        <v>8.5999999999999993E-2</v>
      </c>
    </row>
    <row r="148" spans="1:3" hidden="1" x14ac:dyDescent="0.2">
      <c r="A148" s="98"/>
      <c r="B148" s="105">
        <f t="shared" si="0"/>
        <v>2025</v>
      </c>
      <c r="C148" s="136">
        <f>[2]С2.5!$J$11</f>
        <v>0.21215960863291</v>
      </c>
    </row>
    <row r="149" spans="1:3" hidden="1" x14ac:dyDescent="0.2">
      <c r="A149" s="98"/>
      <c r="B149" s="105">
        <f t="shared" si="0"/>
        <v>2026</v>
      </c>
      <c r="C149" s="136">
        <f>[2]С2.5!$K$11</f>
        <v>3.5813361771260002E-2</v>
      </c>
    </row>
    <row r="150" spans="1:3" hidden="1" x14ac:dyDescent="0.2">
      <c r="A150" s="98"/>
      <c r="B150" s="105">
        <f t="shared" si="0"/>
        <v>2027</v>
      </c>
      <c r="C150" s="136">
        <f>[2]С2.5!$L$11</f>
        <v>3.2682303599220003E-2</v>
      </c>
    </row>
    <row r="151" spans="1:3" hidden="1" x14ac:dyDescent="0.2">
      <c r="A151" s="98"/>
      <c r="B151" s="105">
        <f t="shared" si="0"/>
        <v>2028</v>
      </c>
      <c r="C151" s="136">
        <f>[2]С2.5!$M$11</f>
        <v>0</v>
      </c>
    </row>
    <row r="152" spans="1:3" hidden="1" x14ac:dyDescent="0.2">
      <c r="A152" s="98"/>
      <c r="B152" s="105">
        <f t="shared" si="0"/>
        <v>2029</v>
      </c>
      <c r="C152" s="136">
        <f>[2]С2.5!$N$11</f>
        <v>0</v>
      </c>
    </row>
    <row r="153" spans="1:3" hidden="1" x14ac:dyDescent="0.2">
      <c r="A153" s="98"/>
      <c r="B153" s="105">
        <f t="shared" si="0"/>
        <v>2030</v>
      </c>
      <c r="C153" s="136">
        <f>[2]С2.5!$O$11</f>
        <v>0</v>
      </c>
    </row>
    <row r="154" spans="1:3" hidden="1" x14ac:dyDescent="0.2">
      <c r="A154" s="98"/>
      <c r="B154" s="105">
        <f t="shared" si="0"/>
        <v>2031</v>
      </c>
      <c r="C154" s="136">
        <f>[2]С2.5!$P$11</f>
        <v>0</v>
      </c>
    </row>
    <row r="155" spans="1:3" hidden="1" x14ac:dyDescent="0.2">
      <c r="A155" s="88"/>
      <c r="B155" s="105">
        <f t="shared" si="0"/>
        <v>2032</v>
      </c>
      <c r="C155" s="136">
        <f>[2]С2.5!$Q$11</f>
        <v>0</v>
      </c>
    </row>
    <row r="156" spans="1:3" hidden="1" x14ac:dyDescent="0.2">
      <c r="A156" s="88"/>
      <c r="B156" s="105">
        <f t="shared" si="0"/>
        <v>2033</v>
      </c>
      <c r="C156" s="136">
        <f>[2]С2.5!$R$11</f>
        <v>0</v>
      </c>
    </row>
    <row r="157" spans="1:3" hidden="1" x14ac:dyDescent="0.2">
      <c r="B157" s="105">
        <f t="shared" si="0"/>
        <v>2034</v>
      </c>
      <c r="C157" s="136">
        <f>[2]С2.5!$S$11</f>
        <v>0</v>
      </c>
    </row>
    <row r="158" spans="1:3" hidden="1" x14ac:dyDescent="0.2">
      <c r="B158" s="105">
        <f t="shared" si="0"/>
        <v>2035</v>
      </c>
      <c r="C158" s="136">
        <f>[2]С2.5!$T$11</f>
        <v>0</v>
      </c>
    </row>
    <row r="159" spans="1:3" hidden="1" x14ac:dyDescent="0.2">
      <c r="B159" s="105">
        <f t="shared" si="0"/>
        <v>2036</v>
      </c>
      <c r="C159" s="136">
        <f>[2]С2.5!$U$11</f>
        <v>0</v>
      </c>
    </row>
    <row r="160" spans="1:3" hidden="1" x14ac:dyDescent="0.2">
      <c r="B160" s="105">
        <f t="shared" si="0"/>
        <v>2037</v>
      </c>
      <c r="C160" s="136">
        <f>[2]С2.5!$V$11</f>
        <v>0</v>
      </c>
    </row>
    <row r="161" spans="2:3" hidden="1" x14ac:dyDescent="0.2">
      <c r="B161" s="105">
        <f t="shared" si="0"/>
        <v>2038</v>
      </c>
      <c r="C161" s="136">
        <f>[2]С2.5!$W$11</f>
        <v>0</v>
      </c>
    </row>
    <row r="162" spans="2:3" hidden="1" x14ac:dyDescent="0.2">
      <c r="B162" s="105">
        <f t="shared" si="0"/>
        <v>2039</v>
      </c>
      <c r="C162" s="136">
        <f>[2]С2.5!$X$11</f>
        <v>0</v>
      </c>
    </row>
    <row r="163" spans="2:3" hidden="1" x14ac:dyDescent="0.2">
      <c r="B163" s="105">
        <f t="shared" si="0"/>
        <v>2040</v>
      </c>
      <c r="C163" s="136">
        <f>[2]С2.5!$Y$11</f>
        <v>0</v>
      </c>
    </row>
    <row r="164" spans="2:3" hidden="1" x14ac:dyDescent="0.2">
      <c r="B164" s="105">
        <f t="shared" si="0"/>
        <v>2041</v>
      </c>
      <c r="C164" s="136">
        <f>[2]С2.5!$Z$11</f>
        <v>0</v>
      </c>
    </row>
    <row r="165" spans="2:3" hidden="1" x14ac:dyDescent="0.2">
      <c r="B165" s="105">
        <f t="shared" si="0"/>
        <v>2042</v>
      </c>
      <c r="C165" s="136">
        <f>[2]С2.5!$AA$11</f>
        <v>0</v>
      </c>
    </row>
    <row r="166" spans="2:3" hidden="1" x14ac:dyDescent="0.2">
      <c r="B166" s="105">
        <f t="shared" si="0"/>
        <v>2043</v>
      </c>
      <c r="C166" s="136">
        <f>[2]С2.5!$AB$11</f>
        <v>0</v>
      </c>
    </row>
    <row r="167" spans="2:3" hidden="1" x14ac:dyDescent="0.2">
      <c r="B167" s="105">
        <f t="shared" si="0"/>
        <v>2044</v>
      </c>
      <c r="C167" s="136">
        <f>[2]С2.5!$AC$11</f>
        <v>0</v>
      </c>
    </row>
    <row r="168" spans="2:3" hidden="1" x14ac:dyDescent="0.2">
      <c r="B168" s="105">
        <f t="shared" si="0"/>
        <v>2045</v>
      </c>
      <c r="C168" s="136">
        <f>[2]С2.5!$AD$11</f>
        <v>0</v>
      </c>
    </row>
    <row r="169" spans="2:3" hidden="1" x14ac:dyDescent="0.2">
      <c r="B169" s="105">
        <f t="shared" si="0"/>
        <v>2046</v>
      </c>
      <c r="C169" s="136">
        <f>[2]С2.5!$AE$11</f>
        <v>0</v>
      </c>
    </row>
    <row r="170" spans="2:3" hidden="1" x14ac:dyDescent="0.2">
      <c r="B170" s="105">
        <f t="shared" si="0"/>
        <v>2047</v>
      </c>
      <c r="C170" s="136">
        <f>[2]С2.5!$AF$11</f>
        <v>0</v>
      </c>
    </row>
    <row r="171" spans="2:3" hidden="1" x14ac:dyDescent="0.2">
      <c r="B171" s="105">
        <f t="shared" si="0"/>
        <v>2048</v>
      </c>
      <c r="C171" s="136">
        <f>[2]С2.5!$AG$11</f>
        <v>0</v>
      </c>
    </row>
    <row r="172" spans="2:3" hidden="1" x14ac:dyDescent="0.2">
      <c r="B172" s="105">
        <f t="shared" si="0"/>
        <v>2049</v>
      </c>
      <c r="C172" s="136">
        <f>[2]С2.5!$AH$11</f>
        <v>0</v>
      </c>
    </row>
    <row r="173" spans="2:3" hidden="1" x14ac:dyDescent="0.2">
      <c r="B173" s="105">
        <f t="shared" si="0"/>
        <v>2050</v>
      </c>
      <c r="C173" s="136">
        <f>[2]С2.5!$AI$11</f>
        <v>0</v>
      </c>
    </row>
    <row r="174" spans="2:3" hidden="1" x14ac:dyDescent="0.2">
      <c r="B174" s="105">
        <f t="shared" si="0"/>
        <v>2051</v>
      </c>
      <c r="C174" s="136">
        <f>[2]С2.5!$AJ$11</f>
        <v>0</v>
      </c>
    </row>
    <row r="175" spans="2:3" hidden="1" x14ac:dyDescent="0.2">
      <c r="B175" s="105">
        <f t="shared" si="0"/>
        <v>2052</v>
      </c>
      <c r="C175" s="136">
        <f>[2]С2.5!$AK$11</f>
        <v>0</v>
      </c>
    </row>
    <row r="176" spans="2:3" hidden="1" x14ac:dyDescent="0.2">
      <c r="B176" s="105">
        <f t="shared" si="0"/>
        <v>2053</v>
      </c>
      <c r="C176" s="136">
        <f>[2]С2.5!$AL$11</f>
        <v>0</v>
      </c>
    </row>
    <row r="177" spans="2:3" hidden="1" x14ac:dyDescent="0.2">
      <c r="B177" s="105">
        <f t="shared" si="0"/>
        <v>2054</v>
      </c>
      <c r="C177" s="136">
        <f>[2]С2.5!$AM$11</f>
        <v>0</v>
      </c>
    </row>
    <row r="178" spans="2:3" hidden="1" x14ac:dyDescent="0.2">
      <c r="B178" s="105">
        <f t="shared" si="0"/>
        <v>2055</v>
      </c>
      <c r="C178" s="136">
        <f>[2]С2.5!$AN$11</f>
        <v>0</v>
      </c>
    </row>
    <row r="179" spans="2:3" hidden="1" x14ac:dyDescent="0.2">
      <c r="B179" s="105">
        <f t="shared" si="0"/>
        <v>2056</v>
      </c>
      <c r="C179" s="136">
        <f>[2]С2.5!$AO$11</f>
        <v>0</v>
      </c>
    </row>
    <row r="180" spans="2:3" hidden="1" x14ac:dyDescent="0.2">
      <c r="B180" s="105">
        <f t="shared" si="0"/>
        <v>2057</v>
      </c>
      <c r="C180" s="136">
        <f>[2]С2.5!$AP$11</f>
        <v>0</v>
      </c>
    </row>
    <row r="181" spans="2:3" hidden="1" x14ac:dyDescent="0.2">
      <c r="B181" s="105">
        <f t="shared" si="0"/>
        <v>2058</v>
      </c>
      <c r="C181" s="136">
        <f>[2]С2.5!$AQ$11</f>
        <v>0</v>
      </c>
    </row>
    <row r="182" spans="2:3" hidden="1" x14ac:dyDescent="0.2">
      <c r="B182" s="105">
        <f t="shared" si="0"/>
        <v>2059</v>
      </c>
      <c r="C182" s="136">
        <f>[2]С2.5!$AR$11</f>
        <v>0</v>
      </c>
    </row>
    <row r="183" spans="2:3" hidden="1" x14ac:dyDescent="0.2">
      <c r="B183" s="105">
        <f t="shared" si="0"/>
        <v>2060</v>
      </c>
      <c r="C183" s="136">
        <f>[2]С2.5!$AS$11</f>
        <v>0</v>
      </c>
    </row>
    <row r="184" spans="2:3" hidden="1" x14ac:dyDescent="0.2">
      <c r="B184" s="105">
        <f t="shared" si="0"/>
        <v>2061</v>
      </c>
      <c r="C184" s="136">
        <f>[2]С2.5!$AT$11</f>
        <v>0</v>
      </c>
    </row>
    <row r="185" spans="2:3" hidden="1" x14ac:dyDescent="0.2">
      <c r="B185" s="105">
        <f t="shared" si="0"/>
        <v>2062</v>
      </c>
      <c r="C185" s="136">
        <f>[2]С2.5!$AU$11</f>
        <v>0</v>
      </c>
    </row>
    <row r="186" spans="2:3" hidden="1" x14ac:dyDescent="0.2">
      <c r="B186" s="105">
        <f t="shared" si="0"/>
        <v>2063</v>
      </c>
      <c r="C186" s="136">
        <f>[2]С2.5!$AV$11</f>
        <v>0</v>
      </c>
    </row>
    <row r="187" spans="2:3" hidden="1" x14ac:dyDescent="0.2">
      <c r="B187" s="105">
        <f t="shared" si="0"/>
        <v>2064</v>
      </c>
      <c r="C187" s="136">
        <f>[2]С2.5!$AW$11</f>
        <v>0</v>
      </c>
    </row>
    <row r="188" spans="2:3" hidden="1" x14ac:dyDescent="0.2">
      <c r="B188" s="105">
        <f t="shared" si="0"/>
        <v>2065</v>
      </c>
      <c r="C188" s="136">
        <f>[2]С2.5!$AX$11</f>
        <v>0</v>
      </c>
    </row>
    <row r="189" spans="2:3" hidden="1" x14ac:dyDescent="0.2">
      <c r="B189" s="105">
        <f t="shared" si="0"/>
        <v>2066</v>
      </c>
      <c r="C189" s="136">
        <f>[2]С2.5!$AY$11</f>
        <v>0</v>
      </c>
    </row>
    <row r="190" spans="2:3" hidden="1" x14ac:dyDescent="0.2">
      <c r="B190" s="105">
        <f t="shared" si="0"/>
        <v>2067</v>
      </c>
      <c r="C190" s="136">
        <f>[2]С2.5!$AZ$11</f>
        <v>0</v>
      </c>
    </row>
    <row r="191" spans="2:3" hidden="1" x14ac:dyDescent="0.2">
      <c r="B191" s="105">
        <f t="shared" si="0"/>
        <v>2068</v>
      </c>
      <c r="C191" s="136">
        <f>[2]С2.5!$BA$11</f>
        <v>0</v>
      </c>
    </row>
    <row r="192" spans="2:3" hidden="1" x14ac:dyDescent="0.2">
      <c r="B192" s="105">
        <f t="shared" si="0"/>
        <v>2069</v>
      </c>
      <c r="C192" s="136">
        <f>[2]С2.5!$BB$11</f>
        <v>0</v>
      </c>
    </row>
    <row r="193" spans="2:3" hidden="1" x14ac:dyDescent="0.2">
      <c r="B193" s="105">
        <f t="shared" si="0"/>
        <v>2070</v>
      </c>
      <c r="C193" s="136">
        <f>[2]С2.5!$BC$11</f>
        <v>0</v>
      </c>
    </row>
    <row r="194" spans="2:3" hidden="1" x14ac:dyDescent="0.2">
      <c r="B194" s="105">
        <f t="shared" si="0"/>
        <v>2071</v>
      </c>
      <c r="C194" s="136">
        <f>[2]С2.5!$BD$11</f>
        <v>0</v>
      </c>
    </row>
    <row r="195" spans="2:3" hidden="1" x14ac:dyDescent="0.2">
      <c r="B195" s="105">
        <f t="shared" si="0"/>
        <v>2072</v>
      </c>
      <c r="C195" s="136">
        <f>[2]С2.5!$BE$11</f>
        <v>0</v>
      </c>
    </row>
    <row r="196" spans="2:3" hidden="1" x14ac:dyDescent="0.2">
      <c r="B196" s="105">
        <f t="shared" si="0"/>
        <v>2073</v>
      </c>
      <c r="C196" s="136">
        <f>[2]С2.5!$BF$11</f>
        <v>0</v>
      </c>
    </row>
    <row r="197" spans="2:3" hidden="1" x14ac:dyDescent="0.2">
      <c r="B197" s="105">
        <f t="shared" si="0"/>
        <v>2074</v>
      </c>
      <c r="C197" s="136">
        <f>[2]С2.5!$BG$11</f>
        <v>0</v>
      </c>
    </row>
    <row r="198" spans="2:3" hidden="1" x14ac:dyDescent="0.2">
      <c r="B198" s="105">
        <f t="shared" si="0"/>
        <v>2075</v>
      </c>
      <c r="C198" s="136">
        <f>[2]С2.5!$BH$11</f>
        <v>0</v>
      </c>
    </row>
    <row r="199" spans="2:3" hidden="1" x14ac:dyDescent="0.2">
      <c r="B199" s="105">
        <f t="shared" si="0"/>
        <v>2076</v>
      </c>
      <c r="C199" s="136">
        <f>[2]С2.5!$BI$11</f>
        <v>0</v>
      </c>
    </row>
    <row r="200" spans="2:3" hidden="1" x14ac:dyDescent="0.2">
      <c r="B200" s="105">
        <f t="shared" si="0"/>
        <v>2077</v>
      </c>
      <c r="C200" s="136">
        <f>[2]С2.5!$BJ$11</f>
        <v>0</v>
      </c>
    </row>
    <row r="201" spans="2:3" hidden="1" x14ac:dyDescent="0.2">
      <c r="B201" s="105">
        <f t="shared" si="0"/>
        <v>2078</v>
      </c>
      <c r="C201" s="136">
        <f>[2]С2.5!$BK$11</f>
        <v>0</v>
      </c>
    </row>
    <row r="202" spans="2:3" hidden="1" x14ac:dyDescent="0.2">
      <c r="B202" s="105">
        <f t="shared" si="0"/>
        <v>2079</v>
      </c>
      <c r="C202" s="136">
        <f>[2]С2.5!$BL$11</f>
        <v>0</v>
      </c>
    </row>
    <row r="203" spans="2:3" hidden="1" x14ac:dyDescent="0.2">
      <c r="B203" s="105">
        <f t="shared" si="0"/>
        <v>2080</v>
      </c>
      <c r="C203" s="136">
        <f>[2]С2.5!$BM$11</f>
        <v>0</v>
      </c>
    </row>
    <row r="204" spans="2:3" hidden="1" x14ac:dyDescent="0.2">
      <c r="B204" s="105">
        <f t="shared" si="0"/>
        <v>2081</v>
      </c>
      <c r="C204" s="136">
        <f>[2]С2.5!$BN$11</f>
        <v>0</v>
      </c>
    </row>
    <row r="205" spans="2:3" hidden="1" x14ac:dyDescent="0.2">
      <c r="B205" s="105">
        <f t="shared" si="0"/>
        <v>2082</v>
      </c>
      <c r="C205" s="136">
        <f>[2]С2.5!$BO$11</f>
        <v>0</v>
      </c>
    </row>
    <row r="206" spans="2:3" hidden="1" x14ac:dyDescent="0.2">
      <c r="B206" s="105">
        <f t="shared" si="0"/>
        <v>2083</v>
      </c>
      <c r="C206" s="136">
        <f>[2]С2.5!$BP$11</f>
        <v>0</v>
      </c>
    </row>
    <row r="207" spans="2:3" hidden="1" x14ac:dyDescent="0.2">
      <c r="B207" s="105">
        <f t="shared" si="0"/>
        <v>2084</v>
      </c>
      <c r="C207" s="136">
        <f>[2]С2.5!$BQ$11</f>
        <v>0</v>
      </c>
    </row>
    <row r="208" spans="2:3" hidden="1" x14ac:dyDescent="0.2">
      <c r="B208" s="105">
        <f t="shared" si="0"/>
        <v>2085</v>
      </c>
      <c r="C208" s="136">
        <f>[2]С2.5!$BR$11</f>
        <v>0</v>
      </c>
    </row>
    <row r="209" spans="2:3" hidden="1" x14ac:dyDescent="0.2">
      <c r="B209" s="105">
        <f t="shared" ref="B209:B223" si="1">B208+1</f>
        <v>2086</v>
      </c>
      <c r="C209" s="136">
        <f>[2]С2.5!$BS$11</f>
        <v>0</v>
      </c>
    </row>
    <row r="210" spans="2:3" hidden="1" x14ac:dyDescent="0.2">
      <c r="B210" s="105">
        <f t="shared" si="1"/>
        <v>2087</v>
      </c>
      <c r="C210" s="136">
        <f>[2]С2.5!$BT$11</f>
        <v>0</v>
      </c>
    </row>
    <row r="211" spans="2:3" hidden="1" x14ac:dyDescent="0.2">
      <c r="B211" s="105">
        <f t="shared" si="1"/>
        <v>2088</v>
      </c>
      <c r="C211" s="136">
        <f>[2]С2.5!$BU$11</f>
        <v>0</v>
      </c>
    </row>
    <row r="212" spans="2:3" hidden="1" x14ac:dyDescent="0.2">
      <c r="B212" s="105">
        <f t="shared" si="1"/>
        <v>2089</v>
      </c>
      <c r="C212" s="136">
        <f>[2]С2.5!$BV$11</f>
        <v>0</v>
      </c>
    </row>
    <row r="213" spans="2:3" hidden="1" x14ac:dyDescent="0.2">
      <c r="B213" s="105">
        <f t="shared" si="1"/>
        <v>2090</v>
      </c>
      <c r="C213" s="136">
        <f>[2]С2.5!$BW$11</f>
        <v>0</v>
      </c>
    </row>
    <row r="214" spans="2:3" hidden="1" x14ac:dyDescent="0.2">
      <c r="B214" s="105">
        <f t="shared" si="1"/>
        <v>2091</v>
      </c>
      <c r="C214" s="136">
        <f>[2]С2.5!$BX$11</f>
        <v>0</v>
      </c>
    </row>
    <row r="215" spans="2:3" hidden="1" x14ac:dyDescent="0.2">
      <c r="B215" s="105">
        <f t="shared" si="1"/>
        <v>2092</v>
      </c>
      <c r="C215" s="136">
        <f>[2]С2.5!$BY$11</f>
        <v>0</v>
      </c>
    </row>
    <row r="216" spans="2:3" hidden="1" x14ac:dyDescent="0.2">
      <c r="B216" s="105">
        <f t="shared" si="1"/>
        <v>2093</v>
      </c>
      <c r="C216" s="136">
        <f>[2]С2.5!$BZ$11</f>
        <v>0</v>
      </c>
    </row>
    <row r="217" spans="2:3" hidden="1" x14ac:dyDescent="0.2">
      <c r="B217" s="105">
        <f t="shared" si="1"/>
        <v>2094</v>
      </c>
      <c r="C217" s="136">
        <f>[2]С2.5!$CA$11</f>
        <v>0</v>
      </c>
    </row>
    <row r="218" spans="2:3" hidden="1" x14ac:dyDescent="0.2">
      <c r="B218" s="105">
        <f t="shared" si="1"/>
        <v>2095</v>
      </c>
      <c r="C218" s="136">
        <f>[2]С2.5!$CB$11</f>
        <v>0</v>
      </c>
    </row>
    <row r="219" spans="2:3" hidden="1" x14ac:dyDescent="0.2">
      <c r="B219" s="105">
        <f t="shared" si="1"/>
        <v>2096</v>
      </c>
      <c r="C219" s="136">
        <f>[2]С2.5!$CC$11</f>
        <v>0</v>
      </c>
    </row>
    <row r="220" spans="2:3" hidden="1" x14ac:dyDescent="0.2">
      <c r="B220" s="105">
        <f t="shared" si="1"/>
        <v>2097</v>
      </c>
      <c r="C220" s="136">
        <f>[2]С2.5!$CD$11</f>
        <v>0</v>
      </c>
    </row>
    <row r="221" spans="2:3" hidden="1" x14ac:dyDescent="0.2">
      <c r="B221" s="105">
        <f t="shared" si="1"/>
        <v>2098</v>
      </c>
      <c r="C221" s="136">
        <f>[2]С2.5!$CE$11</f>
        <v>0</v>
      </c>
    </row>
    <row r="222" spans="2:3" hidden="1" x14ac:dyDescent="0.2">
      <c r="B222" s="105">
        <f t="shared" si="1"/>
        <v>2099</v>
      </c>
      <c r="C222" s="136">
        <f>[2]С2.5!$CF$11</f>
        <v>0</v>
      </c>
    </row>
    <row r="223" spans="2:3" ht="13.5" hidden="1" thickBot="1" x14ac:dyDescent="0.25">
      <c r="B223" s="107">
        <f t="shared" si="1"/>
        <v>2100</v>
      </c>
      <c r="C223" s="137">
        <f>[2]С2.5!$CG$11</f>
        <v>0</v>
      </c>
    </row>
    <row r="224" spans="2:3" hidden="1" x14ac:dyDescent="0.2">
      <c r="C224" s="140"/>
    </row>
    <row r="225" spans="3:3" hidden="1" x14ac:dyDescent="0.2">
      <c r="C225" s="140"/>
    </row>
    <row r="226" spans="3:3" x14ac:dyDescent="0.2">
      <c r="C226" s="140"/>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г. Искитим газ</vt:lpstr>
      <vt:lpstr>г. Искитим уголь</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Новичкова</dc:creator>
  <cp:lastModifiedBy>Новичкова</cp:lastModifiedBy>
  <dcterms:created xsi:type="dcterms:W3CDTF">2024-01-11T05:50:55Z</dcterms:created>
  <dcterms:modified xsi:type="dcterms:W3CDTF">2024-01-25T10:01:41Z</dcterms:modified>
</cp:coreProperties>
</file>