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Убинский (уголь)" sheetId="1" r:id="rId1"/>
    <sheet name="Убинский (газ)" sheetId="2" r:id="rId2"/>
    <sheet name="Лист3" sheetId="3" r:id="rId3"/>
  </sheets>
  <externalReferences>
    <externalReference r:id="rId4"/>
    <externalReference r:id="rId5"/>
  </externalReferences>
  <calcPr calcId="145621"/>
</workbook>
</file>

<file path=xl/calcChain.xml><?xml version="1.0" encoding="utf-8"?>
<calcChain xmlns="http://schemas.openxmlformats.org/spreadsheetml/2006/main">
  <c r="C225" i="2" l="1"/>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B146" i="2"/>
  <c r="B147" i="2" s="1"/>
  <c r="B148" i="2" s="1"/>
  <c r="B149" i="2" s="1"/>
  <c r="B150" i="2" s="1"/>
  <c r="B151" i="2" s="1"/>
  <c r="B152" i="2" s="1"/>
  <c r="B153" i="2" s="1"/>
  <c r="B154" i="2" s="1"/>
  <c r="B155" i="2" s="1"/>
  <c r="B156" i="2" s="1"/>
  <c r="B157" i="2" s="1"/>
  <c r="B158" i="2" s="1"/>
  <c r="B159" i="2" s="1"/>
  <c r="B160" i="2" s="1"/>
  <c r="B161" i="2" s="1"/>
  <c r="B162" i="2" s="1"/>
  <c r="C145" i="2"/>
  <c r="C142" i="2"/>
  <c r="C140" i="2"/>
  <c r="C139" i="2"/>
  <c r="C138" i="2"/>
  <c r="C137" i="2"/>
  <c r="C135" i="2"/>
  <c r="C134" i="2"/>
  <c r="C133" i="2"/>
  <c r="C132" i="2"/>
  <c r="C131" i="2"/>
  <c r="C130" i="2"/>
  <c r="C127" i="2"/>
  <c r="C124" i="2"/>
  <c r="C123" i="2"/>
  <c r="C122" i="2"/>
  <c r="C121" i="2"/>
  <c r="C120" i="2"/>
  <c r="C119" i="2"/>
  <c r="C118" i="2"/>
  <c r="C117" i="2"/>
  <c r="C116" i="2"/>
  <c r="C115" i="2"/>
  <c r="C114" i="2"/>
  <c r="C113" i="2"/>
  <c r="C112" i="2"/>
  <c r="C111" i="2"/>
  <c r="C110" i="2"/>
  <c r="C109" i="2"/>
  <c r="C108" i="2"/>
  <c r="C107" i="2"/>
  <c r="C106" i="2"/>
  <c r="C105" i="2"/>
  <c r="C104" i="2"/>
  <c r="C103" i="2"/>
  <c r="C102" i="2"/>
  <c r="C99" i="2"/>
  <c r="C98" i="2"/>
  <c r="C97" i="2"/>
  <c r="C96" i="2"/>
  <c r="C95" i="2"/>
  <c r="C94" i="2"/>
  <c r="C93" i="2"/>
  <c r="C92" i="2"/>
  <c r="C91"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3" i="2"/>
  <c r="C42" i="2"/>
  <c r="C41" i="2"/>
  <c r="C40" i="2"/>
  <c r="C39" i="2"/>
  <c r="C38" i="2"/>
  <c r="C37" i="2"/>
  <c r="C36" i="2"/>
  <c r="C35" i="2"/>
  <c r="C34" i="2"/>
  <c r="B34" i="2"/>
  <c r="C33" i="2"/>
  <c r="B33" i="2"/>
  <c r="C32" i="2"/>
  <c r="B32" i="2"/>
  <c r="C31" i="2"/>
  <c r="B31" i="2"/>
  <c r="C30" i="2"/>
  <c r="C29" i="2"/>
  <c r="C28" i="2"/>
  <c r="C23" i="2"/>
  <c r="C22" i="2"/>
  <c r="C21" i="2"/>
  <c r="C20" i="2"/>
  <c r="C19" i="2"/>
  <c r="C18" i="2"/>
  <c r="C13" i="2"/>
  <c r="B13" i="2"/>
  <c r="C12" i="2"/>
  <c r="B12" i="2"/>
  <c r="C11" i="2"/>
  <c r="B11" i="2"/>
  <c r="C10" i="2"/>
  <c r="B10" i="2"/>
  <c r="C9" i="2"/>
  <c r="B9" i="2"/>
  <c r="C8" i="2"/>
  <c r="B8" i="2"/>
  <c r="C7" i="2"/>
  <c r="B7" i="2"/>
  <c r="C6" i="2"/>
  <c r="B6" i="2"/>
  <c r="C5" i="2"/>
  <c r="B5" i="2"/>
  <c r="C4" i="2"/>
  <c r="B4" i="2"/>
  <c r="C17" i="2" l="1"/>
  <c r="B225" i="2"/>
  <c r="B163" i="2"/>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 r="B208" i="2" s="1"/>
  <c r="B209" i="2" s="1"/>
  <c r="B210" i="2" s="1"/>
  <c r="B211" i="2" s="1"/>
  <c r="B212" i="2" s="1"/>
  <c r="B213" i="2" s="1"/>
  <c r="B214" i="2" s="1"/>
  <c r="B215" i="2" s="1"/>
  <c r="B216" i="2" s="1"/>
  <c r="B217" i="2" s="1"/>
  <c r="B218" i="2" s="1"/>
  <c r="B219" i="2" s="1"/>
  <c r="B220" i="2" s="1"/>
  <c r="B221" i="2" s="1"/>
  <c r="B222" i="2" s="1"/>
  <c r="B223" i="2" s="1"/>
  <c r="B224" i="2" s="1"/>
  <c r="C223" i="1" l="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B144" i="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C143" i="1"/>
  <c r="C140" i="1"/>
  <c r="C138" i="1"/>
  <c r="C137" i="1"/>
  <c r="C136" i="1"/>
  <c r="C135" i="1"/>
  <c r="C125"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3" i="1"/>
  <c r="C92" i="1"/>
  <c r="C91" i="1"/>
  <c r="C90" i="1"/>
  <c r="C89" i="1"/>
  <c r="C88" i="1"/>
  <c r="C87" i="1"/>
  <c r="C86" i="1"/>
  <c r="C85"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38" i="1"/>
  <c r="C37" i="1"/>
  <c r="C36" i="1"/>
  <c r="C35" i="1"/>
  <c r="C34" i="1"/>
  <c r="C33" i="1"/>
  <c r="C32" i="1"/>
  <c r="C31" i="1"/>
  <c r="C30" i="1"/>
  <c r="C29" i="1"/>
  <c r="C28" i="1"/>
  <c r="C23" i="1"/>
  <c r="C22" i="1"/>
  <c r="C21" i="1"/>
  <c r="C20" i="1"/>
  <c r="C19" i="1"/>
  <c r="C18" i="1"/>
  <c r="C13" i="1"/>
  <c r="B13" i="1"/>
  <c r="C12" i="1"/>
  <c r="B12" i="1"/>
  <c r="C11" i="1"/>
  <c r="B11" i="1"/>
  <c r="C10" i="1"/>
  <c r="B10" i="1"/>
  <c r="C9" i="1"/>
  <c r="B9" i="1"/>
  <c r="C8" i="1"/>
  <c r="B8" i="1"/>
  <c r="C7" i="1"/>
  <c r="B7" i="1"/>
  <c r="C6" i="1"/>
  <c r="B6" i="1"/>
  <c r="C5" i="1"/>
  <c r="B5" i="1"/>
  <c r="C4" i="1"/>
  <c r="B4" i="1"/>
  <c r="C17" i="1" l="1"/>
</calcChain>
</file>

<file path=xl/sharedStrings.xml><?xml version="1.0" encoding="utf-8"?>
<sst xmlns="http://schemas.openxmlformats.org/spreadsheetml/2006/main" count="480" uniqueCount="259">
  <si>
    <t>Предельный уровень цены на тепловую энергию (мощность), рассчитанный в соответствии с частью 1 статьи 23.6 Федерального закона от 27.07.2010 № 190-ФЗ "О теплоснабжении" и Постановлением № 1562, а также сведения о параметрах, использованных при расчете</t>
  </si>
  <si>
    <t>Дата:</t>
  </si>
  <si>
    <t>Информация о системе теплоснабжения, в отношении которой выполняется расчет:</t>
  </si>
  <si>
    <t>Предельный уровень цены на тепловую энергию (мощность) и его составляющие, обеспечивающие компенсацию расходов:</t>
  </si>
  <si>
    <t>№пп</t>
  </si>
  <si>
    <t>Наименование</t>
  </si>
  <si>
    <t>Значения</t>
  </si>
  <si>
    <t>Уровень цены на тепловую энергию (мощность) без НДС, руб./Гкал</t>
  </si>
  <si>
    <t>1.1</t>
  </si>
  <si>
    <r>
      <t>Составляющая предельного уровня цены на тепловую энергию (мощность), обеспечивающая компенсацию расходов на топливо при производстве тепловой энергии котельной в i-м расчетном периоде регулирования, руб./Гкал (</t>
    </r>
    <r>
      <rPr>
        <b/>
        <sz val="11"/>
        <color theme="1"/>
        <rFont val="Tahoma"/>
        <family val="2"/>
        <charset val="204"/>
      </rPr>
      <t>РТ</t>
    </r>
    <r>
      <rPr>
        <b/>
        <vertAlign val="subscript"/>
        <sz val="11"/>
        <color theme="1"/>
        <rFont val="Tahoma"/>
        <family val="2"/>
        <charset val="204"/>
      </rPr>
      <t>i</t>
    </r>
    <r>
      <rPr>
        <sz val="10"/>
        <color theme="1"/>
        <rFont val="Tahoma"/>
        <family val="2"/>
        <charset val="204"/>
      </rPr>
      <t>)</t>
    </r>
  </si>
  <si>
    <t>1.2</t>
  </si>
  <si>
    <r>
      <t>Составляющая предельного уровня цены на тепловую энергию (мощность), обеспечивающая возврат капитальных затрат на строительство котельной и тепловых сетей в i-м расчетном периоде регулирования, руб./Гкал (</t>
    </r>
    <r>
      <rPr>
        <b/>
        <sz val="11"/>
        <color theme="1"/>
        <rFont val="Tahoma"/>
        <family val="2"/>
        <charset val="204"/>
      </rPr>
      <t>КР</t>
    </r>
    <r>
      <rPr>
        <b/>
        <vertAlign val="subscript"/>
        <sz val="11"/>
        <color theme="1"/>
        <rFont val="Tahoma"/>
        <family val="2"/>
        <charset val="204"/>
      </rPr>
      <t>i</t>
    </r>
    <r>
      <rPr>
        <sz val="10"/>
        <color theme="1"/>
        <rFont val="Tahoma"/>
        <family val="2"/>
        <charset val="204"/>
      </rPr>
      <t>)</t>
    </r>
  </si>
  <si>
    <t>1.3</t>
  </si>
  <si>
    <r>
      <t>Составляющая предельного уровня цены на тепловую энергию (мощность), обеспечивающая компенсацию расходов на уплату налогов в i-м расчетном периоде регулирования (</t>
    </r>
    <r>
      <rPr>
        <b/>
        <sz val="11"/>
        <color theme="1"/>
        <rFont val="Tahoma"/>
        <family val="2"/>
        <charset val="204"/>
      </rPr>
      <t>Н</t>
    </r>
    <r>
      <rPr>
        <b/>
        <vertAlign val="subscript"/>
        <sz val="11"/>
        <color theme="1"/>
        <rFont val="Tahoma"/>
        <family val="2"/>
        <charset val="204"/>
      </rPr>
      <t>i</t>
    </r>
    <r>
      <rPr>
        <sz val="10"/>
        <color theme="1"/>
        <rFont val="Tahoma"/>
        <family val="2"/>
        <charset val="204"/>
      </rPr>
      <t>)</t>
    </r>
  </si>
  <si>
    <t>1.4</t>
  </si>
  <si>
    <r>
      <t>Составляющая предельного уровня цены на тепловую энергию (мощность), обеспечивающая компенсацию прочих расходов при производстве тепловой энергии котельной в i-м расчетном периоде регулирования, руб./Гкал (</t>
    </r>
    <r>
      <rPr>
        <b/>
        <sz val="11"/>
        <color theme="1"/>
        <rFont val="Tahoma"/>
        <family val="2"/>
        <charset val="204"/>
      </rPr>
      <t>ПР</t>
    </r>
    <r>
      <rPr>
        <b/>
        <vertAlign val="subscript"/>
        <sz val="11"/>
        <color theme="1"/>
        <rFont val="Tahoma"/>
        <family val="2"/>
        <charset val="204"/>
      </rPr>
      <t>i</t>
    </r>
    <r>
      <rPr>
        <sz val="10"/>
        <color theme="1"/>
        <rFont val="Tahoma"/>
        <family val="2"/>
        <charset val="204"/>
      </rPr>
      <t>)</t>
    </r>
  </si>
  <si>
    <t>1.5</t>
  </si>
  <si>
    <r>
      <t>Составляющая предельного уровня цены на тепловую энергию (мощность), обеспечивающая создание резерва по сомнительным долгам в i-м расчетном периоде регулирования, руб./Гкал (</t>
    </r>
    <r>
      <rPr>
        <b/>
        <sz val="11"/>
        <color theme="1"/>
        <rFont val="Tahoma"/>
        <family val="2"/>
        <charset val="204"/>
      </rPr>
      <t>РД</t>
    </r>
    <r>
      <rPr>
        <b/>
        <vertAlign val="subscript"/>
        <sz val="11"/>
        <color theme="1"/>
        <rFont val="Tahoma"/>
        <family val="2"/>
        <charset val="204"/>
      </rPr>
      <t>i</t>
    </r>
    <r>
      <rPr>
        <sz val="10"/>
        <color theme="1"/>
        <rFont val="Tahoma"/>
        <family val="2"/>
        <charset val="204"/>
      </rPr>
      <t>)</t>
    </r>
  </si>
  <si>
    <t>1.6</t>
  </si>
  <si>
    <r>
      <t xml:space="preserve">Составляющая предельного уровня цены на тепловую энергию (мощность), обеспечивающая учет отклонений фактических показателей от прогнозных показателей, используемых при расчете предельного уровня цены на тепловую энергию (мощность), в i-м расчетном периоде регулирования, руб./Гкал </t>
    </r>
    <r>
      <rPr>
        <sz val="10"/>
        <color theme="1"/>
        <rFont val="Tahoma"/>
        <family val="2"/>
        <charset val="204"/>
      </rPr>
      <t>(</t>
    </r>
    <r>
      <rPr>
        <b/>
        <sz val="11"/>
        <color theme="1"/>
        <rFont val="Calibri"/>
        <family val="2"/>
        <charset val="204"/>
      </rPr>
      <t>Δ</t>
    </r>
    <r>
      <rPr>
        <b/>
        <sz val="11"/>
        <color theme="1"/>
        <rFont val="Tahoma"/>
        <family val="2"/>
        <charset val="204"/>
      </rPr>
      <t>B</t>
    </r>
    <r>
      <rPr>
        <b/>
        <vertAlign val="subscript"/>
        <sz val="11"/>
        <color theme="1"/>
        <rFont val="Tahoma"/>
        <family val="2"/>
        <charset val="204"/>
      </rPr>
      <t>i</t>
    </r>
    <r>
      <rPr>
        <sz val="10"/>
        <color theme="1"/>
        <rFont val="Tahoma"/>
        <family val="2"/>
        <charset val="204"/>
      </rPr>
      <t>)</t>
    </r>
  </si>
  <si>
    <t>Параметры, использованные при расчете составляющей предельного уровня цены на тепловую энергию (мощность), обеспечивающей компенсацию расходов на топливо при производстве тепловой энергии котельной в i-м расчетном периоде регулирования</t>
  </si>
  <si>
    <t>Низшая теплота сгорания натурального топлива (угля), ккал/кг</t>
  </si>
  <si>
    <r>
      <t>Фактическая цена на топливо (уголь), используемое при производстве тепловой энергии котельной, с учетом затрат на его доставку, сложившаяся в системе теплоснабжения в (i-2)-м расчетном периоде регулирования, без НДС, руб. / т н.т. (</t>
    </r>
    <r>
      <rPr>
        <b/>
        <sz val="11"/>
        <color theme="1"/>
        <rFont val="Tahoma"/>
        <family val="2"/>
        <charset val="204"/>
      </rPr>
      <t>ЦТ</t>
    </r>
    <r>
      <rPr>
        <b/>
        <vertAlign val="subscript"/>
        <sz val="11"/>
        <color theme="1"/>
        <rFont val="Tahoma"/>
        <family val="2"/>
        <charset val="204"/>
      </rPr>
      <t>i-2,k</t>
    </r>
    <r>
      <rPr>
        <b/>
        <vertAlign val="superscript"/>
        <sz val="11"/>
        <color theme="1"/>
        <rFont val="Tahoma"/>
        <family val="2"/>
        <charset val="204"/>
      </rPr>
      <t>ф, нат.</t>
    </r>
    <r>
      <rPr>
        <sz val="10"/>
        <color theme="1"/>
        <rFont val="Tahoma"/>
        <family val="2"/>
        <charset val="204"/>
      </rPr>
      <t>)</t>
    </r>
  </si>
  <si>
    <r>
      <t>Прогнозный индекс роста цены на топливо в (i-1)-м расчетном периоде регулирования, % (</t>
    </r>
    <r>
      <rPr>
        <b/>
        <sz val="11"/>
        <color theme="1"/>
        <rFont val="Tahoma"/>
        <family val="2"/>
        <charset val="204"/>
      </rPr>
      <t>I</t>
    </r>
    <r>
      <rPr>
        <b/>
        <vertAlign val="subscript"/>
        <sz val="11"/>
        <color theme="1"/>
        <rFont val="Tahoma"/>
        <family val="2"/>
        <charset val="204"/>
      </rPr>
      <t>i-1,k</t>
    </r>
    <r>
      <rPr>
        <b/>
        <vertAlign val="superscript"/>
        <sz val="11"/>
        <color theme="1"/>
        <rFont val="Tahoma"/>
        <family val="2"/>
        <charset val="204"/>
      </rPr>
      <t>П</t>
    </r>
    <r>
      <rPr>
        <sz val="10"/>
        <color theme="1"/>
        <rFont val="Tahoma"/>
        <family val="2"/>
        <charset val="204"/>
      </rPr>
      <t>)</t>
    </r>
  </si>
  <si>
    <r>
      <t>Прогнозный индекс роста цены на топливо в i-м расчетном периоде регулирования, % (</t>
    </r>
    <r>
      <rPr>
        <b/>
        <sz val="11"/>
        <color theme="1"/>
        <rFont val="Tahoma"/>
        <family val="2"/>
        <charset val="204"/>
      </rPr>
      <t>I</t>
    </r>
    <r>
      <rPr>
        <b/>
        <vertAlign val="subscript"/>
        <sz val="11"/>
        <color theme="1"/>
        <rFont val="Tahoma"/>
        <family val="2"/>
        <charset val="204"/>
      </rPr>
      <t>i,k</t>
    </r>
    <r>
      <rPr>
        <b/>
        <vertAlign val="superscript"/>
        <sz val="11"/>
        <color theme="1"/>
        <rFont val="Tahoma"/>
        <family val="2"/>
        <charset val="204"/>
      </rPr>
      <t>П</t>
    </r>
    <r>
      <rPr>
        <sz val="10"/>
        <color theme="1"/>
        <rFont val="Tahoma"/>
        <family val="2"/>
        <charset val="204"/>
      </rPr>
      <t>)</t>
    </r>
  </si>
  <si>
    <r>
      <t>Удельный расход условного топлива при производстве тепловой энергии котельной с использованием угля в i-м расчетном периоде регулирования, кг у.т./Гкал (</t>
    </r>
    <r>
      <rPr>
        <b/>
        <i/>
        <sz val="11"/>
        <color theme="1"/>
        <rFont val="Tahoma"/>
        <family val="2"/>
        <charset val="204"/>
      </rPr>
      <t>b</t>
    </r>
    <r>
      <rPr>
        <b/>
        <i/>
        <vertAlign val="subscript"/>
        <sz val="11"/>
        <color theme="1"/>
        <rFont val="Tahoma"/>
        <family val="2"/>
        <charset val="204"/>
      </rPr>
      <t>i,k</t>
    </r>
    <r>
      <rPr>
        <i/>
        <sz val="10"/>
        <color theme="1"/>
        <rFont val="Tahoma"/>
        <family val="2"/>
        <charset val="204"/>
      </rPr>
      <t>)</t>
    </r>
  </si>
  <si>
    <t>Низшая теплота сгорания 1 кг условного топлива</t>
  </si>
  <si>
    <t>1.7</t>
  </si>
  <si>
    <r>
      <t>Коэффициент перевода натурального топлива в условное топливо, кг у.т./кг (</t>
    </r>
    <r>
      <rPr>
        <b/>
        <sz val="11"/>
        <color theme="1"/>
        <rFont val="Tahoma"/>
        <family val="2"/>
        <charset val="204"/>
      </rPr>
      <t>К</t>
    </r>
    <r>
      <rPr>
        <sz val="10"/>
        <color theme="1"/>
        <rFont val="Tahoma"/>
        <family val="2"/>
        <charset val="204"/>
      </rPr>
      <t>)</t>
    </r>
  </si>
  <si>
    <t>1.8</t>
  </si>
  <si>
    <r>
      <t>Объем отпуска тепловой энергии с коллекторов котельной (</t>
    </r>
    <r>
      <rPr>
        <b/>
        <sz val="11"/>
        <rFont val="Tahoma"/>
        <family val="2"/>
        <charset val="204"/>
      </rPr>
      <t>Q</t>
    </r>
    <r>
      <rPr>
        <b/>
        <vertAlign val="superscript"/>
        <sz val="11"/>
        <rFont val="Tahoma"/>
        <family val="2"/>
        <charset val="204"/>
      </rPr>
      <t>ОТП</t>
    </r>
    <r>
      <rPr>
        <sz val="10"/>
        <rFont val="Tahoma"/>
        <family val="2"/>
        <charset val="204"/>
      </rPr>
      <t>)</t>
    </r>
  </si>
  <si>
    <t>1.8.1</t>
  </si>
  <si>
    <r>
      <t>Объем полезного отпуска тепловой энергии котельной (</t>
    </r>
    <r>
      <rPr>
        <b/>
        <sz val="11"/>
        <color theme="1"/>
        <rFont val="Tahoma"/>
        <family val="2"/>
        <charset val="204"/>
      </rPr>
      <t>Q</t>
    </r>
    <r>
      <rPr>
        <b/>
        <vertAlign val="superscript"/>
        <sz val="11"/>
        <color theme="1"/>
        <rFont val="Tahoma"/>
        <family val="2"/>
        <charset val="204"/>
      </rPr>
      <t>ПО</t>
    </r>
    <r>
      <rPr>
        <sz val="10"/>
        <color theme="1"/>
        <rFont val="Tahoma"/>
        <family val="2"/>
        <charset val="204"/>
      </rPr>
      <t>)</t>
    </r>
  </si>
  <si>
    <t>1.8.2</t>
  </si>
  <si>
    <r>
      <t>Коэффициент учета потерь тепловой энергии в тепловых сетях(</t>
    </r>
    <r>
      <rPr>
        <b/>
        <i/>
        <sz val="10"/>
        <color theme="1"/>
        <rFont val="Tahoma"/>
        <family val="2"/>
        <charset val="204"/>
      </rPr>
      <t>К</t>
    </r>
    <r>
      <rPr>
        <b/>
        <i/>
        <vertAlign val="superscript"/>
        <sz val="10"/>
        <color theme="1"/>
        <rFont val="Tahoma"/>
        <family val="2"/>
        <charset val="204"/>
      </rPr>
      <t>П</t>
    </r>
    <r>
      <rPr>
        <i/>
        <sz val="10"/>
        <color theme="1"/>
        <rFont val="Tahoma"/>
        <family val="2"/>
        <charset val="204"/>
      </rPr>
      <t>)</t>
    </r>
  </si>
  <si>
    <t>1.9</t>
  </si>
  <si>
    <r>
      <t>Коэффициент учета стоимости транспортных услуг, оказываемых на подъездных железнодорожных путях организациями промышленного железнодорожного транспорта и другими хозяйствующими субъектами независимо от организационно-правовой формы, за исключением организаций федерального железнодорожного транспорта (</t>
    </r>
    <r>
      <rPr>
        <b/>
        <i/>
        <sz val="10"/>
        <color theme="1"/>
        <rFont val="Tahoma"/>
        <family val="2"/>
        <charset val="204"/>
      </rPr>
      <t>К</t>
    </r>
    <r>
      <rPr>
        <b/>
        <i/>
        <vertAlign val="superscript"/>
        <sz val="10"/>
        <color theme="1"/>
        <rFont val="Tahoma"/>
        <family val="2"/>
        <charset val="204"/>
      </rPr>
      <t>ппжт</t>
    </r>
    <r>
      <rPr>
        <i/>
        <sz val="10"/>
        <color theme="1"/>
        <rFont val="Tahoma"/>
        <family val="2"/>
        <charset val="204"/>
      </rPr>
      <t xml:space="preserve">) </t>
    </r>
  </si>
  <si>
    <t>2</t>
  </si>
  <si>
    <t>Параметры, использованные при расчете составляющей предельного уровня цены на тепловую энергию (мощность), обеспечивающей возврат капитальных затрат на строительство котельной и тепловых сетей в i-м расчетном периоде регулирования</t>
  </si>
  <si>
    <t>2.1</t>
  </si>
  <si>
    <t>Температурная зона, к которой относится поселение или городской округ, на территории которого находится система теплоснабжения</t>
  </si>
  <si>
    <t>2.2</t>
  </si>
  <si>
    <t>Степень сейсмической опасности сейсмического района, к которому относится поселение или городской округ, на территории которого находится система теплоснабжения</t>
  </si>
  <si>
    <t>2.3</t>
  </si>
  <si>
    <t>Расстояние от границы системы теплоснабжения до границы ближайшего административного центра субъекта Российской Федерации с железнодорожным сообщением, км</t>
  </si>
  <si>
    <t>2.4</t>
  </si>
  <si>
    <t>Поселение, городской округ, на территории которого находится система теплоснабжения, отнесено к территории распространения вечномерзлых грунтов?</t>
  </si>
  <si>
    <t>2.5</t>
  </si>
  <si>
    <r>
      <t>Величина капитальных затрат на строительство тепловых сетей в i-м расчетном периоде регулирования, тыс. руб. (</t>
    </r>
    <r>
      <rPr>
        <b/>
        <sz val="11"/>
        <color theme="1"/>
        <rFont val="Tahoma"/>
        <family val="2"/>
        <charset val="204"/>
      </rPr>
      <t>КЗ</t>
    </r>
    <r>
      <rPr>
        <b/>
        <vertAlign val="subscript"/>
        <sz val="11"/>
        <color theme="1"/>
        <rFont val="Tahoma"/>
        <family val="2"/>
        <charset val="204"/>
      </rPr>
      <t>i</t>
    </r>
    <r>
      <rPr>
        <b/>
        <vertAlign val="superscript"/>
        <sz val="11"/>
        <color theme="1"/>
        <rFont val="Tahoma"/>
        <family val="2"/>
        <charset val="204"/>
      </rPr>
      <t>сети</t>
    </r>
    <r>
      <rPr>
        <sz val="10"/>
        <color theme="1"/>
        <rFont val="Tahoma"/>
        <family val="2"/>
        <charset val="204"/>
      </rPr>
      <t>)</t>
    </r>
  </si>
  <si>
    <t>2.5.1</t>
  </si>
  <si>
    <r>
      <t xml:space="preserve">Базовая величина капитальных затрат на строительство тепловых сетей в базовом (2019) году, тыс. руб. </t>
    </r>
    <r>
      <rPr>
        <sz val="11"/>
        <color theme="1"/>
        <rFont val="Tahoma"/>
        <family val="2"/>
        <charset val="204"/>
      </rPr>
      <t>(</t>
    </r>
    <r>
      <rPr>
        <b/>
        <sz val="11"/>
        <color theme="1"/>
        <rFont val="Tahoma"/>
        <family val="2"/>
        <charset val="204"/>
      </rPr>
      <t>КЗ</t>
    </r>
    <r>
      <rPr>
        <b/>
        <vertAlign val="subscript"/>
        <sz val="11"/>
        <color theme="1"/>
        <rFont val="Tahoma"/>
        <family val="2"/>
        <charset val="204"/>
      </rPr>
      <t>б</t>
    </r>
    <r>
      <rPr>
        <b/>
        <vertAlign val="superscript"/>
        <sz val="11"/>
        <color theme="1"/>
        <rFont val="Tahoma"/>
        <family val="2"/>
        <charset val="204"/>
      </rPr>
      <t>сети(б)</t>
    </r>
    <r>
      <rPr>
        <sz val="11"/>
        <color theme="1"/>
        <rFont val="Tahoma"/>
        <family val="2"/>
        <charset val="204"/>
      </rPr>
      <t>)</t>
    </r>
  </si>
  <si>
    <t>2.5.1.1</t>
  </si>
  <si>
    <t>Расчетная температура наружного воздуха, которая соответствует температуре воздуха наиболее холодной пятидневки, в поселении, городском округе,°C</t>
  </si>
  <si>
    <t>2.5.1.2</t>
  </si>
  <si>
    <t>Поселение, городской округ, на территории которого находится система теплоснабжения, отнесено к районам Крайнего Севера или местностям, приравненным к районам Крайнего Севера?</t>
  </si>
  <si>
    <t>2.5.1.3</t>
  </si>
  <si>
    <r>
      <t>Сметная стоимость строительно-монтажных и пусконаладочных работ по объекту строительства "Внешние инженерные сети теплоснабжения", учитывающая прямые затраты, накладные расходы и сметную прибыль, в ценах 2001 года,тыс. рублей (</t>
    </r>
    <r>
      <rPr>
        <b/>
        <i/>
        <sz val="10"/>
        <color indexed="8"/>
        <rFont val="Tahoma"/>
        <family val="2"/>
        <charset val="204"/>
      </rPr>
      <t>Р</t>
    </r>
    <r>
      <rPr>
        <i/>
        <sz val="10"/>
        <color indexed="8"/>
        <rFont val="Tahoma"/>
        <family val="2"/>
        <charset val="204"/>
      </rPr>
      <t>)</t>
    </r>
  </si>
  <si>
    <t>2.5.1.4</t>
  </si>
  <si>
    <r>
      <t>Индекс изменения сметной стоимости строительно-монтажных и пусконаладочных работ по объекту строительства "Внешние инженерные сети теплоснабжения" на базовый год (</t>
    </r>
    <r>
      <rPr>
        <b/>
        <i/>
        <sz val="10"/>
        <color theme="1"/>
        <rFont val="Tahoma"/>
        <family val="2"/>
        <charset val="204"/>
      </rPr>
      <t>И</t>
    </r>
    <r>
      <rPr>
        <i/>
        <sz val="10"/>
        <color theme="1"/>
        <rFont val="Tahoma"/>
        <family val="2"/>
        <charset val="204"/>
      </rPr>
      <t>)</t>
    </r>
  </si>
  <si>
    <t>2.5.1.5</t>
  </si>
  <si>
    <r>
      <t>Коэффициент, применяемый для учета повышенной нормы накладных расходов к индексам изменения сметной стоимости строительно-монтажных и пусконаладочных работ в базовом году в случае отнесения поселения, городского округа к районам Крайнего Севера или местностям, приравненным к районам Крайнего Севера (</t>
    </r>
    <r>
      <rPr>
        <b/>
        <sz val="10"/>
        <color theme="1"/>
        <rFont val="Tahoma"/>
        <family val="2"/>
        <charset val="204"/>
      </rPr>
      <t>К</t>
    </r>
    <r>
      <rPr>
        <b/>
        <vertAlign val="superscript"/>
        <sz val="10"/>
        <color theme="1"/>
        <rFont val="Tahoma"/>
        <family val="2"/>
        <charset val="204"/>
      </rPr>
      <t>кс</t>
    </r>
    <r>
      <rPr>
        <sz val="10"/>
        <color theme="1"/>
        <rFont val="Tahoma"/>
        <family val="2"/>
        <charset val="204"/>
      </rPr>
      <t>)</t>
    </r>
  </si>
  <si>
    <t>2.5.1.6</t>
  </si>
  <si>
    <r>
      <t>Базовая величина капитальных затрат на основные средства тепловых сетей в базовом году, тыс.рублей (</t>
    </r>
    <r>
      <rPr>
        <b/>
        <i/>
        <sz val="10"/>
        <color theme="1"/>
        <rFont val="Tahoma"/>
        <family val="2"/>
        <charset val="204"/>
      </rPr>
      <t>КЗО</t>
    </r>
    <r>
      <rPr>
        <b/>
        <i/>
        <vertAlign val="subscript"/>
        <sz val="10"/>
        <color theme="1"/>
        <rFont val="Tahoma"/>
        <family val="2"/>
        <charset val="204"/>
      </rPr>
      <t>б</t>
    </r>
    <r>
      <rPr>
        <b/>
        <i/>
        <vertAlign val="superscript"/>
        <sz val="10"/>
        <color theme="1"/>
        <rFont val="Tahoma"/>
        <family val="2"/>
        <charset val="204"/>
      </rPr>
      <t>сети(б)</t>
    </r>
    <r>
      <rPr>
        <i/>
        <sz val="10"/>
        <color theme="1"/>
        <rFont val="Tahoma"/>
        <family val="2"/>
        <charset val="204"/>
      </rPr>
      <t>)</t>
    </r>
  </si>
  <si>
    <t>2.5.1.7</t>
  </si>
  <si>
    <r>
      <t>Сметная норма дополнительных затрат по виду строительства "Энергетическое строительство. Тепловые сети",% (</t>
    </r>
    <r>
      <rPr>
        <b/>
        <sz val="10"/>
        <color theme="1"/>
        <rFont val="Tahoma"/>
        <family val="2"/>
        <charset val="204"/>
      </rPr>
      <t>z</t>
    </r>
    <r>
      <rPr>
        <sz val="10"/>
        <color theme="1"/>
        <rFont val="Tahoma"/>
        <family val="2"/>
        <charset val="204"/>
      </rPr>
      <t>)</t>
    </r>
  </si>
  <si>
    <t>2.5.1.8</t>
  </si>
  <si>
    <r>
      <t>Коэффициент к сметным нормам по видам строительства (</t>
    </r>
    <r>
      <rPr>
        <b/>
        <sz val="10"/>
        <color theme="1"/>
        <rFont val="Tahoma"/>
        <family val="2"/>
        <charset val="204"/>
      </rPr>
      <t>h</t>
    </r>
    <r>
      <rPr>
        <sz val="10"/>
        <color theme="1"/>
        <rFont val="Tahoma"/>
        <family val="2"/>
        <charset val="204"/>
      </rPr>
      <t>)</t>
    </r>
  </si>
  <si>
    <t>2.5.2</t>
  </si>
  <si>
    <r>
      <t>Коэффициент сейсмического влияния для тепловых сетей (</t>
    </r>
    <r>
      <rPr>
        <b/>
        <i/>
        <sz val="11"/>
        <color theme="1"/>
        <rFont val="Tahoma"/>
        <family val="2"/>
        <charset val="204"/>
      </rPr>
      <t>К</t>
    </r>
    <r>
      <rPr>
        <b/>
        <i/>
        <vertAlign val="superscript"/>
        <sz val="11"/>
        <color theme="1"/>
        <rFont val="Tahoma"/>
        <family val="2"/>
        <charset val="204"/>
      </rPr>
      <t>сети,с</t>
    </r>
    <r>
      <rPr>
        <i/>
        <sz val="10"/>
        <color theme="1"/>
        <rFont val="Tahoma"/>
        <family val="2"/>
        <charset val="204"/>
      </rPr>
      <t>)</t>
    </r>
  </si>
  <si>
    <t>2.6</t>
  </si>
  <si>
    <r>
      <t>Величина капитальных затрат на строительство котельной с использованием угля в i-м расчетном периоде регулирования, тыс. руб. (</t>
    </r>
    <r>
      <rPr>
        <b/>
        <sz val="11"/>
        <color theme="1"/>
        <rFont val="Tahoma"/>
        <family val="2"/>
        <charset val="204"/>
      </rPr>
      <t>КЗ</t>
    </r>
    <r>
      <rPr>
        <b/>
        <vertAlign val="subscript"/>
        <sz val="11"/>
        <color theme="1"/>
        <rFont val="Tahoma"/>
        <family val="2"/>
        <charset val="204"/>
      </rPr>
      <t>i,k</t>
    </r>
    <r>
      <rPr>
        <b/>
        <vertAlign val="superscript"/>
        <sz val="11"/>
        <color theme="1"/>
        <rFont val="Tahoma"/>
        <family val="2"/>
        <charset val="204"/>
      </rPr>
      <t>кот</t>
    </r>
    <r>
      <rPr>
        <sz val="10"/>
        <color theme="1"/>
        <rFont val="Tahoma"/>
        <family val="2"/>
        <charset val="204"/>
      </rPr>
      <t>)</t>
    </r>
  </si>
  <si>
    <t>2.6.1</t>
  </si>
  <si>
    <r>
      <t>Базовая величина капитальных затрат на строительство котельной с использованием угля в базовом (2019) году (</t>
    </r>
    <r>
      <rPr>
        <b/>
        <i/>
        <sz val="11"/>
        <color theme="1"/>
        <rFont val="Tahoma"/>
        <family val="2"/>
        <charset val="204"/>
      </rPr>
      <t>КЗ</t>
    </r>
    <r>
      <rPr>
        <b/>
        <i/>
        <vertAlign val="subscript"/>
        <sz val="11"/>
        <color theme="1"/>
        <rFont val="Tahoma"/>
        <family val="2"/>
        <charset val="204"/>
      </rPr>
      <t>б,k</t>
    </r>
    <r>
      <rPr>
        <b/>
        <i/>
        <vertAlign val="superscript"/>
        <sz val="11"/>
        <color theme="1"/>
        <rFont val="Tahoma"/>
        <family val="2"/>
        <charset val="204"/>
      </rPr>
      <t>кот(б)</t>
    </r>
    <r>
      <rPr>
        <i/>
        <sz val="10"/>
        <color theme="1"/>
        <rFont val="Tahoma"/>
        <family val="2"/>
        <charset val="204"/>
      </rPr>
      <t>)</t>
    </r>
  </si>
  <si>
    <t>2.6.2</t>
  </si>
  <si>
    <r>
      <t>Коэффициент температурной зоны для котельной (</t>
    </r>
    <r>
      <rPr>
        <b/>
        <i/>
        <sz val="11"/>
        <color theme="1"/>
        <rFont val="Tahoma"/>
        <family val="2"/>
        <charset val="204"/>
      </rPr>
      <t>К</t>
    </r>
    <r>
      <rPr>
        <b/>
        <i/>
        <vertAlign val="superscript"/>
        <sz val="11"/>
        <color theme="1"/>
        <rFont val="Tahoma"/>
        <family val="2"/>
        <charset val="204"/>
      </rPr>
      <t>кот,т</t>
    </r>
    <r>
      <rPr>
        <i/>
        <sz val="10"/>
        <color theme="1"/>
        <rFont val="Tahoma"/>
        <family val="2"/>
        <charset val="204"/>
      </rPr>
      <t>)</t>
    </r>
  </si>
  <si>
    <t>2.6.3</t>
  </si>
  <si>
    <r>
      <t>Коэффициент сейсмического влияния для котельной(</t>
    </r>
    <r>
      <rPr>
        <b/>
        <i/>
        <sz val="11"/>
        <color theme="1"/>
        <rFont val="Tahoma"/>
        <family val="2"/>
        <charset val="204"/>
      </rPr>
      <t>К</t>
    </r>
    <r>
      <rPr>
        <b/>
        <i/>
        <vertAlign val="superscript"/>
        <sz val="11"/>
        <color theme="1"/>
        <rFont val="Tahoma"/>
        <family val="2"/>
        <charset val="204"/>
      </rPr>
      <t>кот,с</t>
    </r>
    <r>
      <rPr>
        <i/>
        <sz val="10"/>
        <color theme="1"/>
        <rFont val="Tahoma"/>
        <family val="2"/>
        <charset val="204"/>
      </rPr>
      <t>)</t>
    </r>
  </si>
  <si>
    <t>2.6.4</t>
  </si>
  <si>
    <r>
      <t>Коэффициент влияния расстояния на транспортировку основных средств котельной (</t>
    </r>
    <r>
      <rPr>
        <b/>
        <i/>
        <sz val="11"/>
        <color theme="1"/>
        <rFont val="Tahoma"/>
        <family val="2"/>
        <charset val="204"/>
      </rPr>
      <t>К</t>
    </r>
    <r>
      <rPr>
        <b/>
        <i/>
        <vertAlign val="subscript"/>
        <sz val="11"/>
        <color theme="1"/>
        <rFont val="Tahoma"/>
        <family val="2"/>
        <charset val="204"/>
      </rPr>
      <t>тр</t>
    </r>
    <r>
      <rPr>
        <i/>
        <sz val="10"/>
        <color theme="1"/>
        <rFont val="Tahoma"/>
        <family val="2"/>
        <charset val="204"/>
      </rPr>
      <t>)</t>
    </r>
  </si>
  <si>
    <t>2.6.5</t>
  </si>
  <si>
    <r>
      <t>Срок возврата инвестированного капитала, лет (</t>
    </r>
    <r>
      <rPr>
        <b/>
        <i/>
        <sz val="11"/>
        <color theme="1"/>
        <rFont val="Tahoma"/>
        <family val="2"/>
        <charset val="204"/>
      </rPr>
      <t>СВК</t>
    </r>
    <r>
      <rPr>
        <i/>
        <sz val="10"/>
        <color theme="1"/>
        <rFont val="Tahoma"/>
        <family val="2"/>
        <charset val="204"/>
      </rPr>
      <t>)</t>
    </r>
  </si>
  <si>
    <t>2.7</t>
  </si>
  <si>
    <r>
      <t>Стоимость земельного участка для размещения котельной в i-м расчетном периоде регулирования, тыс.руб. (</t>
    </r>
    <r>
      <rPr>
        <b/>
        <sz val="11"/>
        <color theme="1"/>
        <rFont val="Tahoma"/>
        <family val="2"/>
        <charset val="204"/>
      </rPr>
      <t>З</t>
    </r>
    <r>
      <rPr>
        <b/>
        <vertAlign val="subscript"/>
        <sz val="11"/>
        <color theme="1"/>
        <rFont val="Tahoma"/>
        <family val="2"/>
        <charset val="204"/>
      </rPr>
      <t>i,k</t>
    </r>
    <r>
      <rPr>
        <sz val="10"/>
        <color theme="1"/>
        <rFont val="Tahoma"/>
        <family val="2"/>
        <charset val="204"/>
      </rPr>
      <t>)</t>
    </r>
  </si>
  <si>
    <t>2.7.1</t>
  </si>
  <si>
    <r>
      <t>Удельная базовая стоимость земельного участка,тыс. руб./ кв. м (</t>
    </r>
    <r>
      <rPr>
        <b/>
        <sz val="11"/>
        <color theme="1"/>
        <rFont val="Tahoma"/>
        <family val="2"/>
        <charset val="204"/>
      </rPr>
      <t>Р</t>
    </r>
    <r>
      <rPr>
        <b/>
        <vertAlign val="subscript"/>
        <sz val="11"/>
        <color theme="1"/>
        <rFont val="Tahoma"/>
        <family val="2"/>
        <charset val="204"/>
      </rPr>
      <t>k,б</t>
    </r>
    <r>
      <rPr>
        <sz val="10"/>
        <color theme="1"/>
        <rFont val="Tahoma"/>
        <family val="2"/>
        <charset val="204"/>
      </rPr>
      <t>)</t>
    </r>
  </si>
  <si>
    <t>2.7.2</t>
  </si>
  <si>
    <r>
      <t>Площадь земельного участка для размещения котельной с использованием угля, кв. м (</t>
    </r>
    <r>
      <rPr>
        <b/>
        <i/>
        <sz val="11"/>
        <color theme="1"/>
        <rFont val="Tahoma"/>
        <family val="2"/>
        <charset val="204"/>
      </rPr>
      <t>S</t>
    </r>
    <r>
      <rPr>
        <b/>
        <i/>
        <vertAlign val="subscript"/>
        <sz val="11"/>
        <color theme="1"/>
        <rFont val="Tahoma"/>
        <family val="2"/>
        <charset val="204"/>
      </rPr>
      <t>k</t>
    </r>
    <r>
      <rPr>
        <i/>
        <sz val="10"/>
        <color theme="1"/>
        <rFont val="Tahoma"/>
        <family val="2"/>
        <charset val="204"/>
      </rPr>
      <t>)</t>
    </r>
  </si>
  <si>
    <t>2.8</t>
  </si>
  <si>
    <r>
      <t>Затраты на подключение (технологическое присоединение) котельной с использованием угля к электрическим сетям, к централизованной системе водоснабжения и водоотведения в i-м расчетном периоде регулирования, тыс. руб. (</t>
    </r>
    <r>
      <rPr>
        <b/>
        <sz val="11"/>
        <color theme="1"/>
        <rFont val="Tahoma"/>
        <family val="2"/>
        <charset val="204"/>
      </rPr>
      <t>ТП</t>
    </r>
    <r>
      <rPr>
        <b/>
        <vertAlign val="subscript"/>
        <sz val="11"/>
        <color theme="1"/>
        <rFont val="Tahoma"/>
        <family val="2"/>
        <charset val="204"/>
      </rPr>
      <t>i,k</t>
    </r>
    <r>
      <rPr>
        <sz val="10"/>
        <color theme="1"/>
        <rFont val="Tahoma"/>
        <family val="2"/>
        <charset val="204"/>
      </rPr>
      <t>)</t>
    </r>
  </si>
  <si>
    <t>2.8.1</t>
  </si>
  <si>
    <r>
      <t>Базовая величина затрат на подключение (технологическое присоединение) котельной с использованием угля к электрическим сетям (</t>
    </r>
    <r>
      <rPr>
        <b/>
        <i/>
        <sz val="11"/>
        <color theme="1"/>
        <rFont val="Tahoma"/>
        <family val="2"/>
        <charset val="204"/>
      </rPr>
      <t>ТП</t>
    </r>
    <r>
      <rPr>
        <b/>
        <i/>
        <vertAlign val="subscript"/>
        <sz val="11"/>
        <color theme="1"/>
        <rFont val="Tahoma"/>
        <family val="2"/>
        <charset val="204"/>
      </rPr>
      <t>б,k</t>
    </r>
    <r>
      <rPr>
        <b/>
        <i/>
        <vertAlign val="superscript"/>
        <sz val="11"/>
        <color theme="1"/>
        <rFont val="Tahoma"/>
        <family val="2"/>
        <charset val="204"/>
      </rPr>
      <t>эс</t>
    </r>
    <r>
      <rPr>
        <i/>
        <sz val="10"/>
        <color theme="1"/>
        <rFont val="Tahoma"/>
        <family val="2"/>
        <charset val="204"/>
      </rPr>
      <t>)</t>
    </r>
  </si>
  <si>
    <t>2.8.2</t>
  </si>
  <si>
    <r>
      <t>Затраты на подключение (технологическое присоединение) котельной к централизованной системе водоснабжения в базовом (2019) году, тыс. руб. (</t>
    </r>
    <r>
      <rPr>
        <b/>
        <sz val="11"/>
        <color theme="1"/>
        <rFont val="Tahoma"/>
        <family val="2"/>
        <charset val="204"/>
      </rPr>
      <t>ТП</t>
    </r>
    <r>
      <rPr>
        <b/>
        <vertAlign val="subscript"/>
        <sz val="11"/>
        <color theme="1"/>
        <rFont val="Tahoma"/>
        <family val="2"/>
        <charset val="204"/>
      </rPr>
      <t>б</t>
    </r>
    <r>
      <rPr>
        <b/>
        <vertAlign val="superscript"/>
        <sz val="11"/>
        <color theme="1"/>
        <rFont val="Tahoma"/>
        <family val="2"/>
        <charset val="204"/>
      </rPr>
      <t>вс</t>
    </r>
    <r>
      <rPr>
        <sz val="10"/>
        <color theme="1"/>
        <rFont val="Tahoma"/>
        <family val="2"/>
        <charset val="204"/>
      </rPr>
      <t>)</t>
    </r>
  </si>
  <si>
    <t>2.8.2.1</t>
  </si>
  <si>
    <t>Гарантирующая организация в сфере холодного водоснабжения, обеспечивающая максимальный объем отпуска воды в поселении, городском округе, на территории которого находится система теплоснабжения</t>
  </si>
  <si>
    <t>2.8.2.2</t>
  </si>
  <si>
    <t>Величина подключаемой (технологически присоединяемой) нагрузки к централизованной системе водоснабжения, куб. м/сут</t>
  </si>
  <si>
    <t>2.8.2.3</t>
  </si>
  <si>
    <t>Протяженность сетей от котельной до места подключения к централизованной системе водоснабжения и водоотведения, м</t>
  </si>
  <si>
    <t>2.8.2.4</t>
  </si>
  <si>
    <t>Ставка тарифа за подключаемую (технологически присоединяемую) нагрузку водопроводной сети, действующая на день окончания базового (2019) года, без НДС, руб./куб. м/сут</t>
  </si>
  <si>
    <t>2.8.2.5</t>
  </si>
  <si>
    <t>Ставка тарифа за расстояние от точки подключения (технологического присоединения) котельной до точки подключения водопроводных сетей к централизованной системе водоснабжения, действующих на день окончания базового (2019) года, без НДС, руб./м</t>
  </si>
  <si>
    <t>2.8.3</t>
  </si>
  <si>
    <r>
      <t>Затраты на подключение (технологическое присоединение) котельной к централизованной системе водоотведения в базовом (2019) году, тыс. руб. (</t>
    </r>
    <r>
      <rPr>
        <b/>
        <sz val="11"/>
        <color theme="1"/>
        <rFont val="Tahoma"/>
        <family val="2"/>
        <charset val="204"/>
      </rPr>
      <t>ТП</t>
    </r>
    <r>
      <rPr>
        <b/>
        <vertAlign val="subscript"/>
        <sz val="11"/>
        <color theme="1"/>
        <rFont val="Tahoma"/>
        <family val="2"/>
        <charset val="204"/>
      </rPr>
      <t>б</t>
    </r>
    <r>
      <rPr>
        <b/>
        <vertAlign val="superscript"/>
        <sz val="11"/>
        <color theme="1"/>
        <rFont val="Tahoma"/>
        <family val="2"/>
        <charset val="204"/>
      </rPr>
      <t>во</t>
    </r>
    <r>
      <rPr>
        <sz val="10"/>
        <color theme="1"/>
        <rFont val="Tahoma"/>
        <family val="2"/>
        <charset val="204"/>
      </rPr>
      <t>)</t>
    </r>
  </si>
  <si>
    <t>2.8.3.1</t>
  </si>
  <si>
    <t>Гарантирующая организация в сфере холодного водоотведения, обеспечивающая максимальный объем принятых сточных вод в поселении, городском округе, на территории которого находится система теплоснабжения</t>
  </si>
  <si>
    <t>2.8.3.2</t>
  </si>
  <si>
    <t>Величина подключаемой (технологически присоединяемой) нагрузки к централизованной системе водоотведения, куб. м/сут</t>
  </si>
  <si>
    <t>2.8.3.3</t>
  </si>
  <si>
    <t>2.8.3.4</t>
  </si>
  <si>
    <t>Ставка тарифа за подключаемую (технологически присоединяемую) нагрузку канализационной сети, действующая на день окончания базового (2019) года, без НДС, руб./куб. м/сут</t>
  </si>
  <si>
    <t>2.8.3.5</t>
  </si>
  <si>
    <t>Ставка тарифа за расстояние от точки подключения (технологического присоединения) котельной до точки подключения канализационных сетей к централизованной системе водоотведения, действующая на день окончания базового (2019) года, без НДС, руб./м</t>
  </si>
  <si>
    <t>2.9</t>
  </si>
  <si>
    <r>
      <t>Норма доходности инвестированного капитала в i-м расчетном периоде регулирования, % (</t>
    </r>
    <r>
      <rPr>
        <b/>
        <sz val="11"/>
        <color theme="1"/>
        <rFont val="Tahoma"/>
        <family val="2"/>
        <charset val="204"/>
      </rPr>
      <t>НД</t>
    </r>
    <r>
      <rPr>
        <b/>
        <vertAlign val="subscript"/>
        <sz val="11"/>
        <color theme="1"/>
        <rFont val="Tahoma"/>
        <family val="2"/>
        <charset val="204"/>
      </rPr>
      <t>i</t>
    </r>
    <r>
      <rPr>
        <sz val="10"/>
        <color theme="1"/>
        <rFont val="Tahoma"/>
        <family val="2"/>
        <charset val="204"/>
      </rPr>
      <t>)</t>
    </r>
  </si>
  <si>
    <t>2.9.1</t>
  </si>
  <si>
    <r>
      <t>Средневзвешенная по дням 9 месяцев (i-1)-го расчетного периода регулирования ключевая ставка Центрального банка Российской Федерации, % (</t>
    </r>
    <r>
      <rPr>
        <b/>
        <sz val="11"/>
        <color theme="1"/>
        <rFont val="Tahoma"/>
        <family val="2"/>
        <charset val="204"/>
      </rPr>
      <t>КС</t>
    </r>
    <r>
      <rPr>
        <b/>
        <vertAlign val="subscript"/>
        <sz val="11"/>
        <color theme="1"/>
        <rFont val="Tahoma"/>
        <family val="2"/>
        <charset val="204"/>
      </rPr>
      <t>i-1</t>
    </r>
    <r>
      <rPr>
        <sz val="10"/>
        <color theme="1"/>
        <rFont val="Tahoma"/>
        <family val="2"/>
        <charset val="204"/>
      </rPr>
      <t>)</t>
    </r>
  </si>
  <si>
    <t>2.9.2</t>
  </si>
  <si>
    <r>
      <t>Базовый уровень нормы доходности инвестированного капитала,% (</t>
    </r>
    <r>
      <rPr>
        <b/>
        <i/>
        <sz val="11"/>
        <color theme="1"/>
        <rFont val="Tahoma"/>
        <family val="2"/>
        <charset val="204"/>
      </rPr>
      <t>НД</t>
    </r>
    <r>
      <rPr>
        <b/>
        <i/>
        <vertAlign val="subscript"/>
        <sz val="11"/>
        <color theme="1"/>
        <rFont val="Tahoma"/>
        <family val="2"/>
        <charset val="204"/>
      </rPr>
      <t>б</t>
    </r>
    <r>
      <rPr>
        <i/>
        <sz val="10"/>
        <color theme="1"/>
        <rFont val="Tahoma"/>
        <family val="2"/>
        <charset val="204"/>
      </rPr>
      <t>)</t>
    </r>
  </si>
  <si>
    <t>2.9.3</t>
  </si>
  <si>
    <r>
      <t>Базовый уровень ключевой ставки Центрального банка Российской Федерации, % (</t>
    </r>
    <r>
      <rPr>
        <b/>
        <i/>
        <sz val="11"/>
        <color theme="1"/>
        <rFont val="Tahoma"/>
        <family val="2"/>
        <charset val="204"/>
      </rPr>
      <t>КС</t>
    </r>
    <r>
      <rPr>
        <b/>
        <i/>
        <vertAlign val="subscript"/>
        <sz val="11"/>
        <color theme="1"/>
        <rFont val="Tahoma"/>
        <family val="2"/>
        <charset val="204"/>
      </rPr>
      <t>б</t>
    </r>
    <r>
      <rPr>
        <i/>
        <sz val="10"/>
        <color theme="1"/>
        <rFont val="Tahoma"/>
        <family val="2"/>
        <charset val="204"/>
      </rPr>
      <t>)</t>
    </r>
  </si>
  <si>
    <t>3</t>
  </si>
  <si>
    <t>Параметры, использованные при расчете составляющей предельного уровня цены на тепловую энергию (мощность), обеспечивающей компенсацию расходов на уплату налогов в i-м расчетном периоде регулирования</t>
  </si>
  <si>
    <t>3.1</t>
  </si>
  <si>
    <r>
      <t>Расходы на уплату налога на прибыль от деятельности, связанной с производством и поставкой тепловой энергии (мощности), в i-м расчетном периоде регулирования, тыс. руб. (</t>
    </r>
    <r>
      <rPr>
        <b/>
        <sz val="11"/>
        <color theme="1"/>
        <rFont val="Tahoma"/>
        <family val="2"/>
        <charset val="204"/>
      </rPr>
      <t>Н</t>
    </r>
    <r>
      <rPr>
        <b/>
        <vertAlign val="subscript"/>
        <sz val="11"/>
        <color theme="1"/>
        <rFont val="Tahoma"/>
        <family val="2"/>
        <charset val="204"/>
      </rPr>
      <t>i</t>
    </r>
    <r>
      <rPr>
        <b/>
        <vertAlign val="superscript"/>
        <sz val="11"/>
        <color theme="1"/>
        <rFont val="Tahoma"/>
        <family val="2"/>
        <charset val="204"/>
      </rPr>
      <t>п</t>
    </r>
    <r>
      <rPr>
        <sz val="10"/>
        <color theme="1"/>
        <rFont val="Tahoma"/>
        <family val="2"/>
        <charset val="204"/>
      </rPr>
      <t>)</t>
    </r>
  </si>
  <si>
    <t>3.1.1</t>
  </si>
  <si>
    <r>
      <t>Ставка налога на прибыль от деятельности, связанной с производством и поставкой тепловой энергии (мощности), установленная в соответствии с законодательством Российской Федерации о налогах и сборах и действующая в i-м расчетном периоде регулирования, % (</t>
    </r>
    <r>
      <rPr>
        <b/>
        <sz val="11"/>
        <color theme="1"/>
        <rFont val="Tahoma"/>
        <family val="2"/>
        <charset val="204"/>
      </rPr>
      <t>t</t>
    </r>
    <r>
      <rPr>
        <b/>
        <vertAlign val="subscript"/>
        <sz val="11"/>
        <color theme="1"/>
        <rFont val="Tahoma"/>
        <family val="2"/>
        <charset val="204"/>
      </rPr>
      <t>i</t>
    </r>
    <r>
      <rPr>
        <b/>
        <vertAlign val="superscript"/>
        <sz val="11"/>
        <color theme="1"/>
        <rFont val="Tahoma"/>
        <family val="2"/>
        <charset val="204"/>
      </rPr>
      <t>п</t>
    </r>
    <r>
      <rPr>
        <sz val="10"/>
        <color theme="1"/>
        <rFont val="Tahoma"/>
        <family val="2"/>
        <charset val="204"/>
      </rPr>
      <t>)</t>
    </r>
  </si>
  <si>
    <t>3.1.2</t>
  </si>
  <si>
    <r>
      <t>Период амортизации котельной и тепловых сетей, лет (</t>
    </r>
    <r>
      <rPr>
        <b/>
        <i/>
        <sz val="11"/>
        <color theme="1"/>
        <rFont val="Tahoma"/>
        <family val="2"/>
        <charset val="204"/>
      </rPr>
      <t>ПА</t>
    </r>
    <r>
      <rPr>
        <i/>
        <sz val="10"/>
        <color theme="1"/>
        <rFont val="Tahoma"/>
        <family val="2"/>
        <charset val="204"/>
      </rPr>
      <t>)</t>
    </r>
  </si>
  <si>
    <t>3.2</t>
  </si>
  <si>
    <r>
      <t>Расходы на уплату налога на имущество в i-м расчетном периоде регулирования, тыс. руб. (</t>
    </r>
    <r>
      <rPr>
        <b/>
        <sz val="11"/>
        <color theme="1"/>
        <rFont val="Tahoma"/>
        <family val="2"/>
        <charset val="204"/>
      </rPr>
      <t>Н</t>
    </r>
    <r>
      <rPr>
        <b/>
        <vertAlign val="subscript"/>
        <sz val="11"/>
        <color theme="1"/>
        <rFont val="Tahoma"/>
        <family val="2"/>
        <charset val="204"/>
      </rPr>
      <t>i</t>
    </r>
    <r>
      <rPr>
        <b/>
        <vertAlign val="superscript"/>
        <sz val="11"/>
        <color theme="1"/>
        <rFont val="Tahoma"/>
        <family val="2"/>
        <charset val="204"/>
      </rPr>
      <t>им</t>
    </r>
    <r>
      <rPr>
        <sz val="10"/>
        <color theme="1"/>
        <rFont val="Tahoma"/>
        <family val="2"/>
        <charset val="204"/>
      </rPr>
      <t>)</t>
    </r>
  </si>
  <si>
    <t>3.2.1</t>
  </si>
  <si>
    <r>
      <t>Ставка налога на имущество, установленная в соответствующем субъекте Российской Федерации (без учета специальных льгот по налогу на имущество организаций) в соответствии с законодательством Российской Федерации о налогах и сборах и действующая в i-м расчетном периоде регулирования, % (</t>
    </r>
    <r>
      <rPr>
        <b/>
        <sz val="11"/>
        <color theme="1"/>
        <rFont val="Tahoma"/>
        <family val="2"/>
        <charset val="204"/>
      </rPr>
      <t>t</t>
    </r>
    <r>
      <rPr>
        <b/>
        <vertAlign val="subscript"/>
        <sz val="11"/>
        <color theme="1"/>
        <rFont val="Tahoma"/>
        <family val="2"/>
        <charset val="204"/>
      </rPr>
      <t>i</t>
    </r>
    <r>
      <rPr>
        <b/>
        <vertAlign val="superscript"/>
        <sz val="11"/>
        <color theme="1"/>
        <rFont val="Tahoma"/>
        <family val="2"/>
        <charset val="204"/>
      </rPr>
      <t>им</t>
    </r>
    <r>
      <rPr>
        <sz val="10"/>
        <color theme="1"/>
        <rFont val="Tahoma"/>
        <family val="2"/>
        <charset val="204"/>
      </rPr>
      <t>)</t>
    </r>
  </si>
  <si>
    <t>3.2.2</t>
  </si>
  <si>
    <t>3.3</t>
  </si>
  <si>
    <r>
      <t>Расходы на уплату земельного налога в i-м расчетном периоде регулирования, тыс. руб. (</t>
    </r>
    <r>
      <rPr>
        <b/>
        <sz val="11"/>
        <color indexed="8"/>
        <rFont val="Tahoma"/>
        <family val="2"/>
        <charset val="204"/>
      </rPr>
      <t>Н</t>
    </r>
    <r>
      <rPr>
        <b/>
        <vertAlign val="subscript"/>
        <sz val="11"/>
        <color theme="1"/>
        <rFont val="Tahoma"/>
        <family val="2"/>
        <charset val="204"/>
      </rPr>
      <t>i</t>
    </r>
    <r>
      <rPr>
        <b/>
        <vertAlign val="superscript"/>
        <sz val="11"/>
        <color theme="1"/>
        <rFont val="Tahoma"/>
        <family val="2"/>
        <charset val="204"/>
      </rPr>
      <t>з</t>
    </r>
    <r>
      <rPr>
        <sz val="10"/>
        <color theme="1"/>
        <rFont val="Tahoma"/>
        <family val="2"/>
        <charset val="204"/>
      </rPr>
      <t>)</t>
    </r>
  </si>
  <si>
    <t>3.3.1</t>
  </si>
  <si>
    <r>
      <t>Ставка земельного налога, установленная в соответствии с законодательством Российской Федерации о налогах и сборах и нормативными правовыми актами представительных органов муниципального образования, на территории которого находится система теплоснабжения, и действующая в i-м расчетном периоде регулирования, % (</t>
    </r>
    <r>
      <rPr>
        <b/>
        <sz val="11"/>
        <color theme="1"/>
        <rFont val="Tahoma"/>
        <family val="2"/>
        <charset val="204"/>
      </rPr>
      <t>t</t>
    </r>
    <r>
      <rPr>
        <b/>
        <vertAlign val="subscript"/>
        <sz val="11"/>
        <color theme="1"/>
        <rFont val="Tahoma"/>
        <family val="2"/>
        <charset val="204"/>
      </rPr>
      <t>i</t>
    </r>
    <r>
      <rPr>
        <b/>
        <vertAlign val="superscript"/>
        <sz val="11"/>
        <color theme="1"/>
        <rFont val="Tahoma"/>
        <family val="2"/>
        <charset val="204"/>
      </rPr>
      <t>з</t>
    </r>
    <r>
      <rPr>
        <sz val="10"/>
        <color theme="1"/>
        <rFont val="Tahoma"/>
        <family val="2"/>
        <charset val="204"/>
      </rPr>
      <t>)</t>
    </r>
  </si>
  <si>
    <t>3.3.2</t>
  </si>
  <si>
    <r>
      <t>Стоимость земельного участка для размещения котельной в i-м расчетном периоде регулирования, тыс.руб. (</t>
    </r>
    <r>
      <rPr>
        <b/>
        <sz val="10"/>
        <color theme="1"/>
        <rFont val="Tahoma"/>
        <family val="2"/>
        <charset val="204"/>
      </rPr>
      <t>З</t>
    </r>
    <r>
      <rPr>
        <b/>
        <vertAlign val="subscript"/>
        <sz val="10"/>
        <color theme="1"/>
        <rFont val="Tahoma"/>
        <family val="2"/>
        <charset val="204"/>
      </rPr>
      <t>i,k</t>
    </r>
    <r>
      <rPr>
        <sz val="10"/>
        <color theme="1"/>
        <rFont val="Tahoma"/>
        <family val="2"/>
        <charset val="204"/>
      </rPr>
      <t>)</t>
    </r>
  </si>
  <si>
    <t>4</t>
  </si>
  <si>
    <t>Параметры, использованные при расчете составляющей предельного уровня цены на тепловую энергию (мощность), обеспечивающей компенсацию прочих расходов при производстве тепловой энергии котельной в i-м расчетном периоде регулирования</t>
  </si>
  <si>
    <t>4.1</t>
  </si>
  <si>
    <r>
      <t>Расходы на техническое обслуживание и ремонт основных средств котельной с использованием угля и тепловых сетей в базовом (2019) году, тыс. руб. (</t>
    </r>
    <r>
      <rPr>
        <b/>
        <sz val="11"/>
        <color theme="1"/>
        <rFont val="Tahoma"/>
        <family val="2"/>
        <charset val="204"/>
      </rPr>
      <t>ТО</t>
    </r>
    <r>
      <rPr>
        <b/>
        <vertAlign val="subscript"/>
        <sz val="11"/>
        <color theme="1"/>
        <rFont val="Tahoma"/>
        <family val="2"/>
        <charset val="204"/>
      </rPr>
      <t>б,k</t>
    </r>
    <r>
      <rPr>
        <sz val="10"/>
        <color theme="1"/>
        <rFont val="Tahoma"/>
        <family val="2"/>
        <charset val="204"/>
      </rPr>
      <t>)</t>
    </r>
  </si>
  <si>
    <t>4.1.1</t>
  </si>
  <si>
    <r>
      <t>Базовая величина капитальных затрат на основные средства котельной с использованием угля в базовом году, тыс. руб. (</t>
    </r>
    <r>
      <rPr>
        <b/>
        <i/>
        <sz val="11"/>
        <color theme="1"/>
        <rFont val="Tahoma"/>
        <family val="2"/>
        <charset val="204"/>
      </rPr>
      <t>КЗО</t>
    </r>
    <r>
      <rPr>
        <b/>
        <i/>
        <vertAlign val="subscript"/>
        <sz val="11"/>
        <color theme="1"/>
        <rFont val="Tahoma"/>
        <family val="2"/>
        <charset val="204"/>
      </rPr>
      <t>б,k</t>
    </r>
    <r>
      <rPr>
        <b/>
        <i/>
        <vertAlign val="superscript"/>
        <sz val="11"/>
        <color theme="1"/>
        <rFont val="Tahoma"/>
        <family val="2"/>
        <charset val="204"/>
      </rPr>
      <t>кот(б)</t>
    </r>
    <r>
      <rPr>
        <i/>
        <sz val="10"/>
        <color theme="1"/>
        <rFont val="Tahoma"/>
        <family val="2"/>
        <charset val="204"/>
      </rPr>
      <t>)</t>
    </r>
  </si>
  <si>
    <t>4.1.2</t>
  </si>
  <si>
    <r>
      <t>Коэффициент расходов на техническое обслуживание и ремонт основных средств котельной (</t>
    </r>
    <r>
      <rPr>
        <b/>
        <i/>
        <sz val="11"/>
        <color theme="1"/>
        <rFont val="Tahoma"/>
        <family val="2"/>
        <charset val="204"/>
      </rPr>
      <t>К</t>
    </r>
    <r>
      <rPr>
        <b/>
        <i/>
        <vertAlign val="subscript"/>
        <sz val="11"/>
        <color theme="1"/>
        <rFont val="Tahoma"/>
        <family val="2"/>
        <charset val="204"/>
      </rPr>
      <t>k</t>
    </r>
    <r>
      <rPr>
        <b/>
        <i/>
        <vertAlign val="superscript"/>
        <sz val="11"/>
        <color theme="1"/>
        <rFont val="Tahoma"/>
        <family val="2"/>
        <charset val="204"/>
      </rPr>
      <t>кот, ТО</t>
    </r>
    <r>
      <rPr>
        <i/>
        <sz val="10"/>
        <color theme="1"/>
        <rFont val="Tahoma"/>
        <family val="2"/>
        <charset val="204"/>
      </rPr>
      <t>)</t>
    </r>
  </si>
  <si>
    <t>4.1.3</t>
  </si>
  <si>
    <r>
      <t>Базовая величина капитальных затрат на основные средства тепловых сетей в базовом году, тыс. руб. (</t>
    </r>
    <r>
      <rPr>
        <b/>
        <i/>
        <sz val="11"/>
        <color theme="1"/>
        <rFont val="Tahoma"/>
        <family val="2"/>
        <charset val="204"/>
      </rPr>
      <t>КЗО</t>
    </r>
    <r>
      <rPr>
        <b/>
        <i/>
        <vertAlign val="subscript"/>
        <sz val="11"/>
        <color theme="1"/>
        <rFont val="Tahoma"/>
        <family val="2"/>
        <charset val="204"/>
      </rPr>
      <t>б</t>
    </r>
    <r>
      <rPr>
        <b/>
        <i/>
        <vertAlign val="superscript"/>
        <sz val="11"/>
        <color theme="1"/>
        <rFont val="Tahoma"/>
        <family val="2"/>
        <charset val="204"/>
      </rPr>
      <t>сети(б)</t>
    </r>
    <r>
      <rPr>
        <i/>
        <sz val="10"/>
        <color theme="1"/>
        <rFont val="Tahoma"/>
        <family val="2"/>
        <charset val="204"/>
      </rPr>
      <t>)</t>
    </r>
  </si>
  <si>
    <t>4.1.4</t>
  </si>
  <si>
    <r>
      <t>Коэффициент расходов на техническое обслуживание и ремонт основных средств тепловых сетей (</t>
    </r>
    <r>
      <rPr>
        <b/>
        <i/>
        <sz val="11"/>
        <color theme="1"/>
        <rFont val="Tahoma"/>
        <family val="2"/>
        <charset val="204"/>
      </rPr>
      <t>К</t>
    </r>
    <r>
      <rPr>
        <b/>
        <i/>
        <vertAlign val="superscript"/>
        <sz val="11"/>
        <color theme="1"/>
        <rFont val="Tahoma"/>
        <family val="2"/>
        <charset val="204"/>
      </rPr>
      <t>сети, ТО</t>
    </r>
    <r>
      <rPr>
        <i/>
        <sz val="10"/>
        <color theme="1"/>
        <rFont val="Tahoma"/>
        <family val="2"/>
        <charset val="204"/>
      </rPr>
      <t>)</t>
    </r>
  </si>
  <si>
    <t>4.2</t>
  </si>
  <si>
    <r>
      <t>Расходы на электрическую энергию на собственные нужды котельной с использованием угля в базовом (2019) году, тыс. руб. (</t>
    </r>
    <r>
      <rPr>
        <b/>
        <sz val="11"/>
        <color theme="1"/>
        <rFont val="Tahoma"/>
        <family val="2"/>
        <charset val="204"/>
      </rPr>
      <t>РЭ</t>
    </r>
    <r>
      <rPr>
        <b/>
        <vertAlign val="subscript"/>
        <sz val="11"/>
        <color theme="1"/>
        <rFont val="Tahoma"/>
        <family val="2"/>
        <charset val="204"/>
      </rPr>
      <t>б,k</t>
    </r>
    <r>
      <rPr>
        <sz val="10"/>
        <color theme="1"/>
        <rFont val="Tahoma"/>
        <family val="2"/>
        <charset val="204"/>
      </rPr>
      <t>)</t>
    </r>
  </si>
  <si>
    <t>4.2.1</t>
  </si>
  <si>
    <t>Наименование гарантирующего поставщика</t>
  </si>
  <si>
    <t>4.2.2</t>
  </si>
  <si>
    <r>
      <t>Среднеарифметическая величина из значений цен (тарифов) на электрическую энергию (мощность), поставляемую покупателям на розничном рынке, функционирующем в поселении или городском округе, на территории которого находится система теплоснабжения, в базовом (2019) году для категории потребителей, установленной технико-экономическими параметрами работы котельных и тепловых сетей, без НДС, руб./кВтч (</t>
    </r>
    <r>
      <rPr>
        <b/>
        <sz val="11"/>
        <color theme="1"/>
        <rFont val="Tahoma"/>
        <family val="2"/>
        <charset val="204"/>
      </rPr>
      <t>ЦЭ</t>
    </r>
    <r>
      <rPr>
        <b/>
        <vertAlign val="subscript"/>
        <sz val="11"/>
        <color theme="1"/>
        <rFont val="Tahoma"/>
        <family val="2"/>
        <charset val="204"/>
      </rPr>
      <t>б</t>
    </r>
    <r>
      <rPr>
        <sz val="10"/>
        <color theme="1"/>
        <rFont val="Tahoma"/>
        <family val="2"/>
        <charset val="204"/>
      </rPr>
      <t>)</t>
    </r>
  </si>
  <si>
    <t>4.2.3</t>
  </si>
  <si>
    <r>
      <t>Общая максимальная мощность энергопринимающих устройств котельной с использованием угля, кВт (</t>
    </r>
    <r>
      <rPr>
        <b/>
        <i/>
        <sz val="11"/>
        <color theme="1"/>
        <rFont val="Tahoma"/>
        <family val="2"/>
        <charset val="204"/>
      </rPr>
      <t>Э</t>
    </r>
    <r>
      <rPr>
        <b/>
        <i/>
        <vertAlign val="subscript"/>
        <sz val="11"/>
        <color theme="1"/>
        <rFont val="Tahoma"/>
        <family val="2"/>
        <charset val="204"/>
      </rPr>
      <t>k</t>
    </r>
    <r>
      <rPr>
        <i/>
        <sz val="10"/>
        <color theme="1"/>
        <rFont val="Tahoma"/>
        <family val="2"/>
        <charset val="204"/>
      </rPr>
      <t>)</t>
    </r>
  </si>
  <si>
    <t>4.2.4</t>
  </si>
  <si>
    <r>
      <t>Продолжительность годовой работы оборудования котельной с учетом коэффициента готовности, ч (</t>
    </r>
    <r>
      <rPr>
        <b/>
        <sz val="11"/>
        <color theme="1"/>
        <rFont val="Tahoma"/>
        <family val="2"/>
        <charset val="204"/>
      </rPr>
      <t>ГР</t>
    </r>
    <r>
      <rPr>
        <sz val="10"/>
        <color theme="1"/>
        <rFont val="Tahoma"/>
        <family val="2"/>
        <charset val="204"/>
      </rPr>
      <t>)</t>
    </r>
  </si>
  <si>
    <t>4.2.5</t>
  </si>
  <si>
    <r>
      <t>Коэффициент использования установленной тепловой мощности котельной (</t>
    </r>
    <r>
      <rPr>
        <b/>
        <i/>
        <sz val="11"/>
        <color theme="1"/>
        <rFont val="Tahoma"/>
        <family val="2"/>
        <charset val="204"/>
      </rPr>
      <t>КИУМ</t>
    </r>
    <r>
      <rPr>
        <i/>
        <sz val="10"/>
        <color theme="1"/>
        <rFont val="Tahoma"/>
        <family val="2"/>
        <charset val="204"/>
      </rPr>
      <t>)</t>
    </r>
  </si>
  <si>
    <t>4.3</t>
  </si>
  <si>
    <r>
      <t>Расходы на водоподготовку и водоотведение котельной в базовом (2019) году, тыс. руб. (</t>
    </r>
    <r>
      <rPr>
        <b/>
        <sz val="11"/>
        <color theme="1"/>
        <rFont val="Tahoma"/>
        <family val="2"/>
        <charset val="204"/>
      </rPr>
      <t>РВ</t>
    </r>
    <r>
      <rPr>
        <b/>
        <vertAlign val="subscript"/>
        <sz val="11"/>
        <color theme="1"/>
        <rFont val="Tahoma"/>
        <family val="2"/>
        <charset val="204"/>
      </rPr>
      <t>б</t>
    </r>
    <r>
      <rPr>
        <sz val="10"/>
        <color theme="1"/>
        <rFont val="Tahoma"/>
        <family val="2"/>
        <charset val="204"/>
      </rPr>
      <t>)</t>
    </r>
  </si>
  <si>
    <t>4.3.1</t>
  </si>
  <si>
    <t>4.3.2</t>
  </si>
  <si>
    <t>Тариф на питьевую воду (питьевое водоснабжение), действующий на день окончания базового (2019) года, без НДС, руб./куб. м</t>
  </si>
  <si>
    <t>4.3.3</t>
  </si>
  <si>
    <t>4.3.4</t>
  </si>
  <si>
    <t>Тариф на водоотведение, действующий на день окончания базового (2019) года, без НДС, руб./куб. м</t>
  </si>
  <si>
    <t>4.3.5</t>
  </si>
  <si>
    <t>Расход воды на водоподготовку, куб.м/год</t>
  </si>
  <si>
    <t>4.3.6</t>
  </si>
  <si>
    <t>Расход воды на собственные нужды котельной, куб.м/год</t>
  </si>
  <si>
    <t>4.3.7</t>
  </si>
  <si>
    <t>Объем водоотведения, куб.м/год</t>
  </si>
  <si>
    <t>4.4</t>
  </si>
  <si>
    <r>
      <t>Расходы на оплату труда персонала котельной с использованием угля в базовом (2019) году, тыс. руб. (</t>
    </r>
    <r>
      <rPr>
        <b/>
        <sz val="11"/>
        <color theme="1"/>
        <rFont val="Tahoma"/>
        <family val="2"/>
        <charset val="204"/>
      </rPr>
      <t>РП</t>
    </r>
    <r>
      <rPr>
        <b/>
        <vertAlign val="subscript"/>
        <sz val="11"/>
        <color theme="1"/>
        <rFont val="Tahoma"/>
        <family val="2"/>
        <charset val="204"/>
      </rPr>
      <t>б,k</t>
    </r>
    <r>
      <rPr>
        <sz val="10"/>
        <color theme="1"/>
        <rFont val="Tahoma"/>
        <family val="2"/>
        <charset val="204"/>
      </rPr>
      <t>)</t>
    </r>
  </si>
  <si>
    <t>4.4.1</t>
  </si>
  <si>
    <t>Заработная плата сотрудников котельной, производящей тепловую энергию с использованием угля, в базовом (2019) году, тыс. руб.</t>
  </si>
  <si>
    <t>4.4.2</t>
  </si>
  <si>
    <r>
      <t>Расходы на уплату в базовом (2019) году страховых взносов по персоналу котельной, определяемые в соответствии с требованиями законодательства Российской Федерации о страховых взносах исходя из расходов на оплату труда персонала котельной, тыс. руб. (</t>
    </r>
    <r>
      <rPr>
        <b/>
        <sz val="11"/>
        <color theme="1"/>
        <rFont val="Tahoma"/>
        <family val="2"/>
        <charset val="204"/>
      </rPr>
      <t>Р</t>
    </r>
    <r>
      <rPr>
        <b/>
        <vertAlign val="subscript"/>
        <sz val="11"/>
        <color theme="1"/>
        <rFont val="Tahoma"/>
        <family val="2"/>
        <charset val="204"/>
      </rPr>
      <t>б,k</t>
    </r>
    <r>
      <rPr>
        <b/>
        <vertAlign val="superscript"/>
        <sz val="11"/>
        <color theme="1"/>
        <rFont val="Tahoma"/>
        <family val="2"/>
        <charset val="204"/>
      </rPr>
      <t>СВ</t>
    </r>
    <r>
      <rPr>
        <sz val="10"/>
        <color theme="1"/>
        <rFont val="Tahoma"/>
        <family val="2"/>
        <charset val="204"/>
      </rPr>
      <t>)</t>
    </r>
  </si>
  <si>
    <t>4.5</t>
  </si>
  <si>
    <r>
      <t>Иные прочие расходы при производстве тепловой энергии котельной в i-м расчетном периоде регулирования, тыс. руб. (</t>
    </r>
    <r>
      <rPr>
        <b/>
        <sz val="11"/>
        <color theme="1"/>
        <rFont val="Tahoma"/>
        <family val="2"/>
        <charset val="204"/>
      </rPr>
      <t>ПР</t>
    </r>
    <r>
      <rPr>
        <b/>
        <vertAlign val="subscript"/>
        <sz val="11"/>
        <color theme="1"/>
        <rFont val="Tahoma"/>
        <family val="2"/>
        <charset val="204"/>
      </rPr>
      <t>i</t>
    </r>
    <r>
      <rPr>
        <b/>
        <vertAlign val="superscript"/>
        <sz val="11"/>
        <color theme="1"/>
        <rFont val="Tahoma"/>
        <family val="2"/>
        <charset val="204"/>
      </rPr>
      <t>иные</t>
    </r>
    <r>
      <rPr>
        <sz val="11"/>
        <color theme="1"/>
        <rFont val="Tahoma"/>
        <family val="2"/>
        <charset val="204"/>
      </rPr>
      <t>)</t>
    </r>
  </si>
  <si>
    <t>4.5.1</t>
  </si>
  <si>
    <r>
      <t>Расходы на плату за выбросы загрязняющих веществ в атмосферный воздух в пределах установленных нормативов и (или) лимитов, на утилизацию и размещение золы и шлака для котельной с использованием угля в i-м расчетном периоде регулирования, тыс. руб. (</t>
    </r>
    <r>
      <rPr>
        <b/>
        <sz val="11"/>
        <color theme="1"/>
        <rFont val="Tahoma"/>
        <family val="2"/>
        <charset val="204"/>
      </rPr>
      <t>ЗВ</t>
    </r>
    <r>
      <rPr>
        <b/>
        <vertAlign val="subscript"/>
        <sz val="11"/>
        <color theme="1"/>
        <rFont val="Tahoma"/>
        <family val="2"/>
        <charset val="204"/>
      </rPr>
      <t>i</t>
    </r>
    <r>
      <rPr>
        <b/>
        <vertAlign val="superscript"/>
        <sz val="11"/>
        <color theme="1"/>
        <rFont val="Tahoma"/>
        <family val="2"/>
        <charset val="204"/>
      </rPr>
      <t>уголь</t>
    </r>
    <r>
      <rPr>
        <sz val="10"/>
        <color theme="1"/>
        <rFont val="Tahoma"/>
        <family val="2"/>
        <charset val="204"/>
      </rPr>
      <t>)</t>
    </r>
  </si>
  <si>
    <t>4.5.1.1</t>
  </si>
  <si>
    <r>
      <t>Дополнительные расходы на плату за выбросы загрязняющих веществ в атмосферный воздух в пределах установленных нормативов и (или) лимитов для котельной с использованием угля (</t>
    </r>
    <r>
      <rPr>
        <b/>
        <sz val="11"/>
        <color theme="1"/>
        <rFont val="Tahoma"/>
        <family val="2"/>
        <charset val="204"/>
      </rPr>
      <t>Y</t>
    </r>
    <r>
      <rPr>
        <b/>
        <vertAlign val="subscript"/>
        <sz val="11"/>
        <color theme="1"/>
        <rFont val="Tahoma"/>
        <family val="2"/>
        <charset val="204"/>
      </rPr>
      <t>i</t>
    </r>
    <r>
      <rPr>
        <b/>
        <vertAlign val="superscript"/>
        <sz val="11"/>
        <color theme="1"/>
        <rFont val="Tahoma"/>
        <family val="2"/>
        <charset val="204"/>
      </rPr>
      <t>уголь</t>
    </r>
    <r>
      <rPr>
        <sz val="10"/>
        <color theme="1"/>
        <rFont val="Tahoma"/>
        <family val="2"/>
        <charset val="204"/>
      </rPr>
      <t>)</t>
    </r>
  </si>
  <si>
    <t>4.5.1.1.1</t>
  </si>
  <si>
    <r>
      <t>Базовая величина платы за выбросы загрязняющих веществ в атмосферный воздух, руб. (</t>
    </r>
    <r>
      <rPr>
        <b/>
        <i/>
        <sz val="10"/>
        <color theme="1"/>
        <rFont val="Tahoma"/>
        <family val="2"/>
        <charset val="204"/>
      </rPr>
      <t>ПВ</t>
    </r>
    <r>
      <rPr>
        <b/>
        <i/>
        <vertAlign val="subscript"/>
        <sz val="10"/>
        <color theme="1"/>
        <rFont val="Tahoma"/>
        <family val="2"/>
        <charset val="204"/>
      </rPr>
      <t>б</t>
    </r>
    <r>
      <rPr>
        <i/>
        <sz val="10"/>
        <color theme="1"/>
        <rFont val="Tahoma"/>
        <family val="2"/>
        <charset val="204"/>
      </rPr>
      <t>)</t>
    </r>
  </si>
  <si>
    <t>4.5.1.1.2</t>
  </si>
  <si>
    <r>
      <t>Коэффициент, применяемый к базовой величине платы за выбросы загрязняющих веществ в атмосферный воздух (</t>
    </r>
    <r>
      <rPr>
        <b/>
        <sz val="10"/>
        <color theme="1"/>
        <rFont val="Tahoma"/>
        <family val="2"/>
        <charset val="204"/>
      </rPr>
      <t>К</t>
    </r>
    <r>
      <rPr>
        <b/>
        <vertAlign val="subscript"/>
        <sz val="10"/>
        <color theme="1"/>
        <rFont val="Tahoma"/>
        <family val="2"/>
        <charset val="204"/>
      </rPr>
      <t>i</t>
    </r>
    <r>
      <rPr>
        <b/>
        <vertAlign val="superscript"/>
        <sz val="10"/>
        <color theme="1"/>
        <rFont val="Tahoma"/>
        <family val="2"/>
        <charset val="204"/>
      </rPr>
      <t>ОС</t>
    </r>
    <r>
      <rPr>
        <sz val="10"/>
        <color theme="1"/>
        <rFont val="Tahoma"/>
        <family val="2"/>
        <charset val="204"/>
      </rPr>
      <t>)</t>
    </r>
  </si>
  <si>
    <t>5</t>
  </si>
  <si>
    <t>Параметры, использованные при расчете составляющей предельного уровня цены на тепловую энергию (мощность), обеспечивающей создание резерва по сомнительным долгам в i-м расчетном периоде регулирования</t>
  </si>
  <si>
    <t>5.1</t>
  </si>
  <si>
    <r>
      <t>Коэффициент, отражающий размер резерва по сомнительным долгам (</t>
    </r>
    <r>
      <rPr>
        <b/>
        <sz val="11"/>
        <color theme="1"/>
        <rFont val="Tahoma"/>
        <family val="2"/>
        <charset val="204"/>
      </rPr>
      <t>k</t>
    </r>
    <r>
      <rPr>
        <b/>
        <vertAlign val="superscript"/>
        <sz val="11"/>
        <color theme="1"/>
        <rFont val="Tahoma"/>
        <family val="2"/>
        <charset val="204"/>
      </rPr>
      <t>РД</t>
    </r>
    <r>
      <rPr>
        <sz val="10"/>
        <color theme="1"/>
        <rFont val="Tahoma"/>
        <family val="2"/>
        <charset val="204"/>
      </rPr>
      <t>)</t>
    </r>
  </si>
  <si>
    <t>6</t>
  </si>
  <si>
    <t>Параметры, использованные при расчете составляющей предельного уровня цены на тепловую энергию (мощность), обеспечивающей учет отклонений фактических показателей от прогнозных показателей, используемых при расчете предельного уровня цены на тепловую энергию (мощность), в i-м расчетном периоде регулирования</t>
  </si>
  <si>
    <t>6.1</t>
  </si>
  <si>
    <r>
      <t xml:space="preserve">Составляющая предельного уровня цены на тепловую энергию (мощность), обеспечивающая учет отклонений фактических показателей от прогнозных показателей при расчете составляющей предельного уровня цены на тепловую энергию (мощность), обеспечивающей компенсацию расходов на топливо при производстве тепловой энергии котельной в (i-2)-м расчетном периоде регулирования, определяемой в  i-м расчетном периоде регулирования, руб./Гкал </t>
    </r>
    <r>
      <rPr>
        <sz val="11"/>
        <color theme="1"/>
        <rFont val="Tahoma"/>
        <family val="2"/>
        <charset val="204"/>
      </rPr>
      <t>(</t>
    </r>
    <r>
      <rPr>
        <b/>
        <sz val="11"/>
        <color theme="1"/>
        <rFont val="Tahoma"/>
        <family val="2"/>
        <charset val="204"/>
      </rPr>
      <t>ΔPT</t>
    </r>
    <r>
      <rPr>
        <b/>
        <vertAlign val="subscript"/>
        <sz val="11"/>
        <color theme="1"/>
        <rFont val="Tahoma"/>
        <family val="2"/>
        <charset val="204"/>
      </rPr>
      <t>i-2</t>
    </r>
    <r>
      <rPr>
        <sz val="11"/>
        <color theme="1"/>
        <rFont val="Tahoma"/>
        <family val="2"/>
        <charset val="204"/>
      </rPr>
      <t>)</t>
    </r>
  </si>
  <si>
    <t>-</t>
  </si>
  <si>
    <t>6.1.1</t>
  </si>
  <si>
    <r>
      <t>Фактическая цена на k-й вид топлива, используемый при производстве тепловой энергии котельной, с учетом затрат на его доставку, сложившаяся в системе теплоснабжения в (i-2)-м расчетном периоде регулирования, без НДС,  руб./т н. т. (руб./тыс. куб. м) (</t>
    </r>
    <r>
      <rPr>
        <b/>
        <sz val="11"/>
        <color theme="1"/>
        <rFont val="Tahoma"/>
        <family val="2"/>
        <charset val="204"/>
      </rPr>
      <t>ЦТ</t>
    </r>
    <r>
      <rPr>
        <b/>
        <vertAlign val="subscript"/>
        <sz val="11"/>
        <color theme="1"/>
        <rFont val="Tahoma"/>
        <family val="2"/>
        <charset val="204"/>
      </rPr>
      <t>i-2,k</t>
    </r>
    <r>
      <rPr>
        <b/>
        <vertAlign val="superscript"/>
        <sz val="11"/>
        <color theme="1"/>
        <rFont val="Tahoma"/>
        <family val="2"/>
        <charset val="204"/>
      </rPr>
      <t>ф, нат.</t>
    </r>
    <r>
      <rPr>
        <sz val="10"/>
        <color theme="1"/>
        <rFont val="Tahoma"/>
        <family val="2"/>
        <charset val="204"/>
      </rPr>
      <t>)</t>
    </r>
  </si>
  <si>
    <t>6.2</t>
  </si>
  <si>
    <r>
      <t>Составляющая предельного уровня цены на тепловую энергию (мощность), обеспечивающая учет отклонений фактических показателей от прогнозных показателей при расчете составляющей предельного уровня цены на тепловую энергию (мощность), обеспечивающей компенсацию расходов на уплату налогов  в (i-2)-м расчетном периоде регулирования, определяемой в  i-м расчетном периоде регулирования, руб./Гкал (</t>
    </r>
    <r>
      <rPr>
        <b/>
        <sz val="11"/>
        <color theme="1"/>
        <rFont val="Tahoma"/>
        <family val="2"/>
        <charset val="204"/>
      </rPr>
      <t>ΔH</t>
    </r>
    <r>
      <rPr>
        <b/>
        <vertAlign val="subscript"/>
        <sz val="11"/>
        <color theme="1"/>
        <rFont val="Tahoma"/>
        <family val="2"/>
        <charset val="204"/>
      </rPr>
      <t>i-2</t>
    </r>
    <r>
      <rPr>
        <sz val="10"/>
        <color theme="1"/>
        <rFont val="Tahoma"/>
        <family val="2"/>
        <charset val="204"/>
      </rPr>
      <t>)</t>
    </r>
  </si>
  <si>
    <t>6.2.1</t>
  </si>
  <si>
    <r>
      <t>Фактическая ставка налога на прибыль от деятельности, связанной с производством и поставкой тепловой энергии (мощности), установленная в соответствии с законодательством Российской Федерации о налогах и сборах и действующая в (i-2)-м расчетном периоде регулирования, % 
(</t>
    </r>
    <r>
      <rPr>
        <b/>
        <sz val="11"/>
        <color theme="1"/>
        <rFont val="Tahoma"/>
        <family val="2"/>
        <charset val="204"/>
      </rPr>
      <t>t</t>
    </r>
    <r>
      <rPr>
        <b/>
        <vertAlign val="subscript"/>
        <sz val="11"/>
        <color theme="1"/>
        <rFont val="Tahoma"/>
        <family val="2"/>
        <charset val="204"/>
      </rPr>
      <t>i-2</t>
    </r>
    <r>
      <rPr>
        <b/>
        <vertAlign val="superscript"/>
        <sz val="11"/>
        <color theme="1"/>
        <rFont val="Tahoma"/>
        <family val="2"/>
        <charset val="204"/>
      </rPr>
      <t>п</t>
    </r>
    <r>
      <rPr>
        <sz val="10"/>
        <color theme="1"/>
        <rFont val="Tahoma"/>
        <family val="2"/>
        <charset val="204"/>
      </rPr>
      <t>)</t>
    </r>
  </si>
  <si>
    <t>6.2.2</t>
  </si>
  <si>
    <r>
      <t>Фактическая ставка налога на имущество, установленная в соответствующем субъекте Российской Федерации (без учета специальных льгот по налогу на имущество организаций) в соответствии с законодательством Российской Федерации о налогах и сборах и действующая в (i-2)-м расчетном периоде регулирования, % 
(</t>
    </r>
    <r>
      <rPr>
        <b/>
        <sz val="11"/>
        <color theme="1"/>
        <rFont val="Tahoma"/>
        <family val="2"/>
        <charset val="204"/>
      </rPr>
      <t>t</t>
    </r>
    <r>
      <rPr>
        <b/>
        <vertAlign val="subscript"/>
        <sz val="11"/>
        <color theme="1"/>
        <rFont val="Tahoma"/>
        <family val="2"/>
        <charset val="204"/>
      </rPr>
      <t>i-2</t>
    </r>
    <r>
      <rPr>
        <b/>
        <vertAlign val="superscript"/>
        <sz val="11"/>
        <color theme="1"/>
        <rFont val="Tahoma"/>
        <family val="2"/>
        <charset val="204"/>
      </rPr>
      <t>им</t>
    </r>
    <r>
      <rPr>
        <sz val="10"/>
        <color theme="1"/>
        <rFont val="Tahoma"/>
        <family val="2"/>
        <charset val="204"/>
      </rPr>
      <t>)</t>
    </r>
  </si>
  <si>
    <t>6.2.3</t>
  </si>
  <si>
    <r>
      <t>Фактическая ставка земельного налога, установленная в соответствии с законодательством Российской Федерации о налогах и сборах и нормативными правовыми актами представительных органов муниципального образования, на территории которого находится система теплоснабжения, и действующая в (i-2)-м расчетном периоде регулирования, % 
(</t>
    </r>
    <r>
      <rPr>
        <b/>
        <sz val="11"/>
        <color theme="1"/>
        <rFont val="Tahoma"/>
        <family val="2"/>
        <charset val="204"/>
      </rPr>
      <t>t</t>
    </r>
    <r>
      <rPr>
        <b/>
        <vertAlign val="subscript"/>
        <sz val="11"/>
        <color theme="1"/>
        <rFont val="Tahoma"/>
        <family val="2"/>
        <charset val="204"/>
      </rPr>
      <t>i-2</t>
    </r>
    <r>
      <rPr>
        <b/>
        <vertAlign val="superscript"/>
        <sz val="11"/>
        <color theme="1"/>
        <rFont val="Tahoma"/>
        <family val="2"/>
        <charset val="204"/>
      </rPr>
      <t>з</t>
    </r>
    <r>
      <rPr>
        <sz val="10"/>
        <color theme="1"/>
        <rFont val="Tahoma"/>
        <family val="2"/>
        <charset val="204"/>
      </rPr>
      <t>)</t>
    </r>
  </si>
  <si>
    <t>7</t>
  </si>
  <si>
    <r>
      <t>Объем полезного отпуска тепловой энергии котельной,  тыс. Гкал (</t>
    </r>
    <r>
      <rPr>
        <b/>
        <sz val="11"/>
        <color theme="1"/>
        <rFont val="Tahoma"/>
        <family val="2"/>
        <charset val="204"/>
      </rPr>
      <t>Q</t>
    </r>
    <r>
      <rPr>
        <b/>
        <vertAlign val="superscript"/>
        <sz val="11"/>
        <color theme="1"/>
        <rFont val="Tahoma"/>
        <family val="2"/>
        <charset val="204"/>
      </rPr>
      <t>ПО</t>
    </r>
    <r>
      <rPr>
        <b/>
        <sz val="10"/>
        <color theme="1"/>
        <rFont val="Tahoma"/>
        <family val="2"/>
        <charset val="204"/>
      </rPr>
      <t>)</t>
    </r>
  </si>
  <si>
    <t>7.1</t>
  </si>
  <si>
    <r>
      <t>Установленная тепловая мощность котельной, Гкал/ч (</t>
    </r>
    <r>
      <rPr>
        <b/>
        <i/>
        <sz val="11"/>
        <color theme="1"/>
        <rFont val="Tahoma"/>
        <family val="2"/>
        <charset val="204"/>
      </rPr>
      <t>p</t>
    </r>
    <r>
      <rPr>
        <i/>
        <sz val="10"/>
        <color theme="1"/>
        <rFont val="Tahoma"/>
        <family val="2"/>
        <charset val="204"/>
      </rPr>
      <t>)</t>
    </r>
  </si>
  <si>
    <t>7.2</t>
  </si>
  <si>
    <r>
      <t>Коэффициент готовности, учитывающий продолжительность годовой работы оборудования (</t>
    </r>
    <r>
      <rPr>
        <b/>
        <i/>
        <sz val="11"/>
        <color theme="1"/>
        <rFont val="Tahoma"/>
        <family val="2"/>
        <charset val="204"/>
      </rPr>
      <t>К</t>
    </r>
    <r>
      <rPr>
        <b/>
        <i/>
        <vertAlign val="subscript"/>
        <sz val="11"/>
        <color theme="1"/>
        <rFont val="Tahoma"/>
        <family val="2"/>
        <charset val="204"/>
      </rPr>
      <t>r</t>
    </r>
    <r>
      <rPr>
        <i/>
        <sz val="10"/>
        <color theme="1"/>
        <rFont val="Tahoma"/>
        <family val="2"/>
        <charset val="204"/>
      </rPr>
      <t>)</t>
    </r>
  </si>
  <si>
    <t>7.3</t>
  </si>
  <si>
    <r>
      <t>Коэффициент использования установленной тепловой мощности котельной (</t>
    </r>
    <r>
      <rPr>
        <b/>
        <i/>
        <sz val="11"/>
        <rFont val="Tahoma"/>
        <family val="2"/>
        <charset val="204"/>
      </rPr>
      <t>КИУМ</t>
    </r>
    <r>
      <rPr>
        <i/>
        <sz val="10"/>
        <rFont val="Tahoma"/>
        <family val="2"/>
        <charset val="204"/>
      </rPr>
      <t>)</t>
    </r>
  </si>
  <si>
    <t>8</t>
  </si>
  <si>
    <r>
      <t>Прогнозный индекс цен производителей промышленной продукции (накопленным итогом), % (</t>
    </r>
    <r>
      <rPr>
        <b/>
        <sz val="11"/>
        <rFont val="Tahoma"/>
        <family val="2"/>
        <charset val="204"/>
      </rPr>
      <t>ИЦП</t>
    </r>
    <r>
      <rPr>
        <b/>
        <vertAlign val="subscript"/>
        <sz val="11"/>
        <rFont val="Tahoma"/>
        <family val="2"/>
        <charset val="204"/>
      </rPr>
      <t>i</t>
    </r>
    <r>
      <rPr>
        <b/>
        <sz val="10"/>
        <rFont val="Tahoma"/>
        <family val="2"/>
        <charset val="204"/>
      </rPr>
      <t>)</t>
    </r>
  </si>
  <si>
    <t>8.1</t>
  </si>
  <si>
    <r>
      <t>Индекс цен производителей промышленной продукции (в среднем за год к предыдущему году), % г/г (</t>
    </r>
    <r>
      <rPr>
        <b/>
        <sz val="11"/>
        <color indexed="8"/>
        <rFont val="Tahoma"/>
        <family val="2"/>
        <charset val="204"/>
      </rPr>
      <t>ИЦП</t>
    </r>
    <r>
      <rPr>
        <b/>
        <vertAlign val="superscript"/>
        <sz val="11"/>
        <color indexed="8"/>
        <rFont val="Tahoma"/>
        <family val="2"/>
        <charset val="204"/>
      </rPr>
      <t>п</t>
    </r>
    <r>
      <rPr>
        <b/>
        <vertAlign val="subscript"/>
        <sz val="11"/>
        <color indexed="8"/>
        <rFont val="Tahoma"/>
        <family val="2"/>
        <charset val="204"/>
      </rPr>
      <t>б+1</t>
    </r>
    <r>
      <rPr>
        <b/>
        <sz val="11"/>
        <color indexed="8"/>
        <rFont val="Tahoma"/>
        <family val="2"/>
        <charset val="204"/>
      </rPr>
      <t>, ИЦП</t>
    </r>
    <r>
      <rPr>
        <b/>
        <vertAlign val="superscript"/>
        <sz val="11"/>
        <color indexed="8"/>
        <rFont val="Tahoma"/>
        <family val="2"/>
        <charset val="204"/>
      </rPr>
      <t>п</t>
    </r>
    <r>
      <rPr>
        <b/>
        <vertAlign val="subscript"/>
        <sz val="11"/>
        <color indexed="8"/>
        <rFont val="Tahoma"/>
        <family val="2"/>
        <charset val="204"/>
      </rPr>
      <t>б+2</t>
    </r>
    <r>
      <rPr>
        <b/>
        <sz val="11"/>
        <color indexed="8"/>
        <rFont val="Tahoma"/>
        <family val="2"/>
        <charset val="204"/>
      </rPr>
      <t>,…,ИЦП</t>
    </r>
    <r>
      <rPr>
        <b/>
        <vertAlign val="superscript"/>
        <sz val="11"/>
        <color indexed="8"/>
        <rFont val="Tahoma"/>
        <family val="2"/>
        <charset val="204"/>
      </rPr>
      <t>п</t>
    </r>
    <r>
      <rPr>
        <b/>
        <vertAlign val="subscript"/>
        <sz val="11"/>
        <color indexed="8"/>
        <rFont val="Tahoma"/>
        <family val="2"/>
        <charset val="204"/>
      </rPr>
      <t>i</t>
    </r>
    <r>
      <rPr>
        <sz val="10"/>
        <color indexed="8"/>
        <rFont val="Tahoma"/>
        <family val="2"/>
        <charset val="204"/>
      </rPr>
      <t>)</t>
    </r>
  </si>
  <si>
    <t>Год</t>
  </si>
  <si>
    <t>Предельный уровень цены на тепловую энергию (мощность), рассчитанный в соответствии с частью 1 статьи 23.6 Федерального закона от 27.07.2010 N 190-ФЗ "О теплоснабжении" и Постановлением № 1562, а также сведения о параметрах, использованных при расчете</t>
  </si>
  <si>
    <r>
      <t>Составляющая предельного уровня цены на тепловую энергию (мощность), обеспечивающая компенсацию прочих расходов при производстве тепловой энергии котельной в i-м расчетном периоде регулирования, руб./Гкал (</t>
    </r>
    <r>
      <rPr>
        <b/>
        <sz val="11"/>
        <color theme="1"/>
        <rFont val="Tahoma"/>
        <family val="2"/>
        <charset val="204"/>
      </rPr>
      <t>ПР</t>
    </r>
    <r>
      <rPr>
        <b/>
        <vertAlign val="subscript"/>
        <sz val="11"/>
        <color theme="1"/>
        <rFont val="Tahoma"/>
        <family val="2"/>
        <charset val="204"/>
      </rPr>
      <t>i</t>
    </r>
    <r>
      <rPr>
        <sz val="11"/>
        <color theme="1"/>
        <rFont val="Tahoma"/>
        <family val="2"/>
        <charset val="204"/>
      </rPr>
      <t>)</t>
    </r>
  </si>
  <si>
    <r>
      <t>Составляющая предельного уровня цены на тепловую энергию (мощность), обеспечивающая создание резерва по сомнительным долгам в i-м расчетном периоде регулирования, руб./Гкал (</t>
    </r>
    <r>
      <rPr>
        <b/>
        <sz val="11"/>
        <color theme="1"/>
        <rFont val="Tahoma"/>
        <family val="2"/>
        <charset val="204"/>
      </rPr>
      <t>РД</t>
    </r>
    <r>
      <rPr>
        <b/>
        <vertAlign val="subscript"/>
        <sz val="11"/>
        <color theme="1"/>
        <rFont val="Tahoma"/>
        <family val="2"/>
        <charset val="204"/>
      </rPr>
      <t>i</t>
    </r>
    <r>
      <rPr>
        <sz val="11"/>
        <color theme="1"/>
        <rFont val="Tahoma"/>
        <family val="2"/>
        <charset val="204"/>
      </rPr>
      <t>)</t>
    </r>
  </si>
  <si>
    <r>
      <t xml:space="preserve">Составляющая предельного уровня цены на тепловую энергию (мощность), обеспечивающая учет отклонений фактических показателей от прогнозных показателей, используемых при расчете предельного уровня цены на тепловую энергию (мощность), в i-м расчетном периоде регулирования, руб./Гкал </t>
    </r>
    <r>
      <rPr>
        <sz val="11"/>
        <color theme="1"/>
        <rFont val="Tahoma"/>
        <family val="2"/>
        <charset val="204"/>
      </rPr>
      <t>(</t>
    </r>
    <r>
      <rPr>
        <b/>
        <sz val="11"/>
        <color theme="1"/>
        <rFont val="Calibri"/>
        <family val="2"/>
        <charset val="204"/>
      </rPr>
      <t>Δ</t>
    </r>
    <r>
      <rPr>
        <b/>
        <sz val="11"/>
        <color theme="1"/>
        <rFont val="Tahoma"/>
        <family val="2"/>
        <charset val="204"/>
      </rPr>
      <t>B</t>
    </r>
    <r>
      <rPr>
        <b/>
        <vertAlign val="subscript"/>
        <sz val="11"/>
        <color theme="1"/>
        <rFont val="Tahoma"/>
        <family val="2"/>
        <charset val="204"/>
      </rPr>
      <t>i</t>
    </r>
    <r>
      <rPr>
        <sz val="11"/>
        <color theme="1"/>
        <rFont val="Tahoma"/>
        <family val="2"/>
        <charset val="204"/>
      </rPr>
      <t>)</t>
    </r>
  </si>
  <si>
    <t>Низшая теплота сгорания натурального топлива (газа), ккал/кг</t>
  </si>
  <si>
    <r>
      <t>Фактическая цена на топливо (газ), используемое при производстве тепловой энергии котельной, с учетом затрат на его доставку, сложившаяся в системе теплоснабжения в (i-2)-м расчетном периоде регулирования, без НДС, руб./тыс. куб. м (</t>
    </r>
    <r>
      <rPr>
        <b/>
        <sz val="11"/>
        <color theme="1"/>
        <rFont val="Tahoma"/>
        <family val="2"/>
        <charset val="204"/>
      </rPr>
      <t>ЦТ</t>
    </r>
    <r>
      <rPr>
        <b/>
        <vertAlign val="subscript"/>
        <sz val="11"/>
        <color theme="1"/>
        <rFont val="Tahoma"/>
        <family val="2"/>
        <charset val="204"/>
      </rPr>
      <t>i-2,k</t>
    </r>
    <r>
      <rPr>
        <b/>
        <vertAlign val="superscript"/>
        <sz val="11"/>
        <color theme="1"/>
        <rFont val="Tahoma"/>
        <family val="2"/>
        <charset val="204"/>
      </rPr>
      <t>ф, нат.</t>
    </r>
    <r>
      <rPr>
        <sz val="10"/>
        <color theme="1"/>
        <rFont val="Tahoma"/>
        <family val="2"/>
        <charset val="204"/>
      </rPr>
      <t>)</t>
    </r>
  </si>
  <si>
    <t>1.2.1</t>
  </si>
  <si>
    <t>Организация с наибольшим объемом поставляемого, транспортируемого газа, осуществляющая свою деятельность на территории системы теплоснабжения</t>
  </si>
  <si>
    <t>1.2.2</t>
  </si>
  <si>
    <t>1.2.3</t>
  </si>
  <si>
    <t>1.2.4</t>
  </si>
  <si>
    <t>1.2.5</t>
  </si>
  <si>
    <r>
      <t>Удельный расход условного топлива при производстве тепловой энергии котельной с использованием газа в i-м расчетном периоде регулирования, кг у.т./Гкал (</t>
    </r>
    <r>
      <rPr>
        <b/>
        <i/>
        <sz val="11"/>
        <color theme="1"/>
        <rFont val="Tahoma"/>
        <family val="2"/>
        <charset val="204"/>
      </rPr>
      <t>b</t>
    </r>
    <r>
      <rPr>
        <b/>
        <i/>
        <vertAlign val="subscript"/>
        <sz val="11"/>
        <color theme="1"/>
        <rFont val="Tahoma"/>
        <family val="2"/>
        <charset val="204"/>
      </rPr>
      <t>i,k</t>
    </r>
    <r>
      <rPr>
        <i/>
        <sz val="10"/>
        <color theme="1"/>
        <rFont val="Tahoma"/>
        <family val="2"/>
        <charset val="204"/>
      </rPr>
      <t>)</t>
    </r>
  </si>
  <si>
    <r>
      <t>Коэффициент перевода натурального топлива в условное топливо, кг у.т./куб. м (</t>
    </r>
    <r>
      <rPr>
        <b/>
        <sz val="11"/>
        <color theme="1"/>
        <rFont val="Tahoma"/>
        <family val="2"/>
        <charset val="204"/>
      </rPr>
      <t>К</t>
    </r>
    <r>
      <rPr>
        <sz val="10"/>
        <color theme="1"/>
        <rFont val="Tahoma"/>
        <family val="2"/>
        <charset val="204"/>
      </rPr>
      <t>)</t>
    </r>
  </si>
  <si>
    <t>Расстояние от границы системы теплоснабжения до границы ближайшего административного центра субъекта РФ с железнодорожным сообщением, км</t>
  </si>
  <si>
    <t xml:space="preserve">Поселение, городской округ, на территории которого находится система теплоснабжения, отнесено к территории распространения вечномерзлых грунтов? </t>
  </si>
  <si>
    <r>
      <t>Величина капитальных затрат на строительство котельной с использованием газа в i-м расчетном периоде регулирования, тыс. руб. (</t>
    </r>
    <r>
      <rPr>
        <b/>
        <sz val="11"/>
        <color theme="1"/>
        <rFont val="Tahoma"/>
        <family val="2"/>
        <charset val="204"/>
      </rPr>
      <t>КЗ</t>
    </r>
    <r>
      <rPr>
        <b/>
        <vertAlign val="subscript"/>
        <sz val="11"/>
        <color theme="1"/>
        <rFont val="Tahoma"/>
        <family val="2"/>
        <charset val="204"/>
      </rPr>
      <t>i,k</t>
    </r>
    <r>
      <rPr>
        <b/>
        <vertAlign val="superscript"/>
        <sz val="11"/>
        <color theme="1"/>
        <rFont val="Tahoma"/>
        <family val="2"/>
        <charset val="204"/>
      </rPr>
      <t>кот</t>
    </r>
    <r>
      <rPr>
        <sz val="10"/>
        <color theme="1"/>
        <rFont val="Tahoma"/>
        <family val="2"/>
        <charset val="204"/>
      </rPr>
      <t>)</t>
    </r>
  </si>
  <si>
    <r>
      <t>Базовая величина капитальных затрат на строительство котельной с использованием газа в базовом (2019) году (</t>
    </r>
    <r>
      <rPr>
        <b/>
        <i/>
        <sz val="11"/>
        <color theme="1"/>
        <rFont val="Tahoma"/>
        <family val="2"/>
        <charset val="204"/>
      </rPr>
      <t>КЗ</t>
    </r>
    <r>
      <rPr>
        <b/>
        <i/>
        <vertAlign val="subscript"/>
        <sz val="11"/>
        <color theme="1"/>
        <rFont val="Tahoma"/>
        <family val="2"/>
        <charset val="204"/>
      </rPr>
      <t>б,k</t>
    </r>
    <r>
      <rPr>
        <b/>
        <i/>
        <vertAlign val="superscript"/>
        <sz val="11"/>
        <color theme="1"/>
        <rFont val="Tahoma"/>
        <family val="2"/>
        <charset val="204"/>
      </rPr>
      <t>кот(б)</t>
    </r>
    <r>
      <rPr>
        <i/>
        <sz val="10"/>
        <color theme="1"/>
        <rFont val="Tahoma"/>
        <family val="2"/>
        <charset val="204"/>
      </rPr>
      <t>)</t>
    </r>
  </si>
  <si>
    <r>
      <t>Удельная базовая стоимость земельного участка, тыс. руб./ кв. м (</t>
    </r>
    <r>
      <rPr>
        <b/>
        <sz val="11"/>
        <color theme="1"/>
        <rFont val="Tahoma"/>
        <family val="2"/>
        <charset val="204"/>
      </rPr>
      <t>Р</t>
    </r>
    <r>
      <rPr>
        <b/>
        <vertAlign val="subscript"/>
        <sz val="11"/>
        <color theme="1"/>
        <rFont val="Tahoma"/>
        <family val="2"/>
        <charset val="204"/>
      </rPr>
      <t>k,б</t>
    </r>
    <r>
      <rPr>
        <sz val="10"/>
        <color theme="1"/>
        <rFont val="Tahoma"/>
        <family val="2"/>
        <charset val="204"/>
      </rPr>
      <t>)</t>
    </r>
  </si>
  <si>
    <r>
      <t>Площадь земельного участка для размещения котельной с использованием газа, кв. м (</t>
    </r>
    <r>
      <rPr>
        <b/>
        <i/>
        <sz val="11"/>
        <color theme="1"/>
        <rFont val="Tahoma"/>
        <family val="2"/>
        <charset val="204"/>
      </rPr>
      <t>S</t>
    </r>
    <r>
      <rPr>
        <b/>
        <i/>
        <vertAlign val="subscript"/>
        <sz val="11"/>
        <color theme="1"/>
        <rFont val="Tahoma"/>
        <family val="2"/>
        <charset val="204"/>
      </rPr>
      <t>k</t>
    </r>
    <r>
      <rPr>
        <i/>
        <sz val="10"/>
        <color theme="1"/>
        <rFont val="Tahoma"/>
        <family val="2"/>
        <charset val="204"/>
      </rPr>
      <t>)</t>
    </r>
  </si>
  <si>
    <r>
      <t>Затраты на подключение (технологическое присоединение) котельной с использованием газа к электрическим сетям, к централизованной системе водоснабжения и водоотведения, к газораспределительным сетям в i-м расчетном периоде регулирования, тыс. руб. (</t>
    </r>
    <r>
      <rPr>
        <b/>
        <sz val="11"/>
        <color theme="1"/>
        <rFont val="Tahoma"/>
        <family val="2"/>
        <charset val="204"/>
      </rPr>
      <t>ТП</t>
    </r>
    <r>
      <rPr>
        <b/>
        <vertAlign val="subscript"/>
        <sz val="11"/>
        <color theme="1"/>
        <rFont val="Tahoma"/>
        <family val="2"/>
        <charset val="204"/>
      </rPr>
      <t>i,k</t>
    </r>
    <r>
      <rPr>
        <sz val="10"/>
        <color theme="1"/>
        <rFont val="Tahoma"/>
        <family val="2"/>
        <charset val="204"/>
      </rPr>
      <t>)</t>
    </r>
  </si>
  <si>
    <r>
      <t>Базовая величина затрат на подключение (технологическое присоединение) котельной с использованием газа к электрическим сетям (</t>
    </r>
    <r>
      <rPr>
        <b/>
        <i/>
        <sz val="11"/>
        <color theme="1"/>
        <rFont val="Tahoma"/>
        <family val="2"/>
        <charset val="204"/>
      </rPr>
      <t>ТП</t>
    </r>
    <r>
      <rPr>
        <b/>
        <i/>
        <vertAlign val="subscript"/>
        <sz val="11"/>
        <color theme="1"/>
        <rFont val="Tahoma"/>
        <family val="2"/>
        <charset val="204"/>
      </rPr>
      <t>б,k</t>
    </r>
    <r>
      <rPr>
        <b/>
        <i/>
        <vertAlign val="superscript"/>
        <sz val="11"/>
        <color theme="1"/>
        <rFont val="Tahoma"/>
        <family val="2"/>
        <charset val="204"/>
      </rPr>
      <t>эс</t>
    </r>
    <r>
      <rPr>
        <i/>
        <sz val="10"/>
        <color theme="1"/>
        <rFont val="Tahoma"/>
        <family val="2"/>
        <charset val="204"/>
      </rPr>
      <t>)</t>
    </r>
  </si>
  <si>
    <t>2.8.4</t>
  </si>
  <si>
    <r>
      <t>Базовая величина затрат на подключение (технологическое присоединение) к газораспределительным сетям, тыс. руб. (</t>
    </r>
    <r>
      <rPr>
        <b/>
        <i/>
        <sz val="11"/>
        <color theme="1"/>
        <rFont val="Tahoma"/>
        <family val="2"/>
        <charset val="204"/>
      </rPr>
      <t>ТП</t>
    </r>
    <r>
      <rPr>
        <b/>
        <i/>
        <vertAlign val="subscript"/>
        <sz val="11"/>
        <color theme="1"/>
        <rFont val="Tahoma"/>
        <family val="2"/>
        <charset val="204"/>
      </rPr>
      <t>б</t>
    </r>
    <r>
      <rPr>
        <b/>
        <i/>
        <vertAlign val="superscript"/>
        <sz val="11"/>
        <color theme="1"/>
        <rFont val="Tahoma"/>
        <family val="2"/>
        <charset val="204"/>
      </rPr>
      <t>гс</t>
    </r>
    <r>
      <rPr>
        <i/>
        <sz val="10"/>
        <color theme="1"/>
        <rFont val="Tahoma"/>
        <family val="2"/>
        <charset val="204"/>
      </rPr>
      <t>)</t>
    </r>
  </si>
  <si>
    <r>
      <t>Расходы на техническое обслуживание и ремонт основных средств котельной с использованием газа и тепловых сетей в базовом (2019) году, тыс. руб. (</t>
    </r>
    <r>
      <rPr>
        <b/>
        <sz val="11"/>
        <color theme="1"/>
        <rFont val="Tahoma"/>
        <family val="2"/>
        <charset val="204"/>
      </rPr>
      <t>ТО</t>
    </r>
    <r>
      <rPr>
        <b/>
        <vertAlign val="subscript"/>
        <sz val="11"/>
        <color theme="1"/>
        <rFont val="Tahoma"/>
        <family val="2"/>
        <charset val="204"/>
      </rPr>
      <t>б,k</t>
    </r>
    <r>
      <rPr>
        <sz val="10"/>
        <color theme="1"/>
        <rFont val="Tahoma"/>
        <family val="2"/>
        <charset val="204"/>
      </rPr>
      <t>)</t>
    </r>
  </si>
  <si>
    <r>
      <t>Базовая величина капитальных затрат на основные средства котельной с использованием газа в базовом году, тыс. руб. (</t>
    </r>
    <r>
      <rPr>
        <b/>
        <i/>
        <sz val="11"/>
        <color theme="1"/>
        <rFont val="Tahoma"/>
        <family val="2"/>
        <charset val="204"/>
      </rPr>
      <t>КЗО</t>
    </r>
    <r>
      <rPr>
        <b/>
        <i/>
        <vertAlign val="subscript"/>
        <sz val="11"/>
        <color theme="1"/>
        <rFont val="Tahoma"/>
        <family val="2"/>
        <charset val="204"/>
      </rPr>
      <t>б,k</t>
    </r>
    <r>
      <rPr>
        <b/>
        <i/>
        <vertAlign val="superscript"/>
        <sz val="11"/>
        <color theme="1"/>
        <rFont val="Tahoma"/>
        <family val="2"/>
        <charset val="204"/>
      </rPr>
      <t>кот(б)</t>
    </r>
    <r>
      <rPr>
        <i/>
        <sz val="10"/>
        <color theme="1"/>
        <rFont val="Tahoma"/>
        <family val="2"/>
        <charset val="204"/>
      </rPr>
      <t>)</t>
    </r>
  </si>
  <si>
    <r>
      <t>Расходы на электрическую энергию на собственные нужды котельной с использованием газа в базовом (2019) году, тыс. руб. (</t>
    </r>
    <r>
      <rPr>
        <b/>
        <sz val="11"/>
        <color theme="1"/>
        <rFont val="Tahoma"/>
        <family val="2"/>
        <charset val="204"/>
      </rPr>
      <t>РЭ</t>
    </r>
    <r>
      <rPr>
        <b/>
        <vertAlign val="subscript"/>
        <sz val="11"/>
        <color theme="1"/>
        <rFont val="Tahoma"/>
        <family val="2"/>
        <charset val="204"/>
      </rPr>
      <t>б,k</t>
    </r>
    <r>
      <rPr>
        <sz val="10"/>
        <color theme="1"/>
        <rFont val="Tahoma"/>
        <family val="2"/>
        <charset val="204"/>
      </rPr>
      <t>)</t>
    </r>
  </si>
  <si>
    <r>
      <t>Общая максимальная мощность энергопринимающих устройств котельной с использованием газа, кВт (</t>
    </r>
    <r>
      <rPr>
        <b/>
        <i/>
        <sz val="11"/>
        <color theme="1"/>
        <rFont val="Tahoma"/>
        <family val="2"/>
        <charset val="204"/>
      </rPr>
      <t>Э</t>
    </r>
    <r>
      <rPr>
        <b/>
        <i/>
        <vertAlign val="subscript"/>
        <sz val="11"/>
        <color theme="1"/>
        <rFont val="Tahoma"/>
        <family val="2"/>
        <charset val="204"/>
      </rPr>
      <t>k</t>
    </r>
    <r>
      <rPr>
        <i/>
        <sz val="10"/>
        <color theme="1"/>
        <rFont val="Tahoma"/>
        <family val="2"/>
        <charset val="204"/>
      </rPr>
      <t>)</t>
    </r>
  </si>
  <si>
    <r>
      <t>Расходы на оплату труда персонала котельной с использованием газа в базовом (2019) году, тыс. руб. (</t>
    </r>
    <r>
      <rPr>
        <b/>
        <sz val="11"/>
        <color theme="1"/>
        <rFont val="Tahoma"/>
        <family val="2"/>
        <charset val="204"/>
      </rPr>
      <t>РП</t>
    </r>
    <r>
      <rPr>
        <b/>
        <vertAlign val="subscript"/>
        <sz val="11"/>
        <color theme="1"/>
        <rFont val="Tahoma"/>
        <family val="2"/>
        <charset val="204"/>
      </rPr>
      <t>б,k</t>
    </r>
    <r>
      <rPr>
        <sz val="10"/>
        <color theme="1"/>
        <rFont val="Tahoma"/>
        <family val="2"/>
        <charset val="204"/>
      </rPr>
      <t>)</t>
    </r>
  </si>
  <si>
    <t>Заработная плата сотрудников котельной, производящей тепловую энергию с использованием газа, в базовом (2019) году, тыс. руб.</t>
  </si>
  <si>
    <r>
      <t>Фактическая ставка налога на имущество, установленная в соответствующем субъекте Российской Федерации (без учета специальных льгот по налогу на имущество организаций) в соответствии с законодательством Российской Федерации о налогах и сборах и действующая в (i-2)-м расчетном периоде регулирования, % (</t>
    </r>
    <r>
      <rPr>
        <b/>
        <sz val="11"/>
        <color theme="1"/>
        <rFont val="Tahoma"/>
        <family val="2"/>
        <charset val="204"/>
      </rPr>
      <t>t</t>
    </r>
    <r>
      <rPr>
        <b/>
        <vertAlign val="subscript"/>
        <sz val="11"/>
        <color theme="1"/>
        <rFont val="Tahoma"/>
        <family val="2"/>
        <charset val="204"/>
      </rPr>
      <t>i-2</t>
    </r>
    <r>
      <rPr>
        <b/>
        <vertAlign val="superscript"/>
        <sz val="11"/>
        <color theme="1"/>
        <rFont val="Tahoma"/>
        <family val="2"/>
        <charset val="204"/>
      </rPr>
      <t>им</t>
    </r>
    <r>
      <rPr>
        <sz val="10"/>
        <color theme="1"/>
        <rFont val="Tahoma"/>
        <family val="2"/>
        <charset val="204"/>
      </rPr>
      <t>)</t>
    </r>
  </si>
  <si>
    <r>
      <t>Индекс цен производителей промышленной продукции (накопленным итогом), % (</t>
    </r>
    <r>
      <rPr>
        <b/>
        <sz val="11"/>
        <rFont val="Tahoma"/>
        <family val="2"/>
        <charset val="204"/>
      </rPr>
      <t>ИЦП</t>
    </r>
    <r>
      <rPr>
        <b/>
        <vertAlign val="subscript"/>
        <sz val="11"/>
        <rFont val="Tahoma"/>
        <family val="2"/>
        <charset val="204"/>
      </rPr>
      <t>i</t>
    </r>
    <r>
      <rPr>
        <b/>
        <sz val="10"/>
        <rFont val="Tahoma"/>
        <family val="2"/>
        <charset val="204"/>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</si>
</sst>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
    <numFmt numFmtId="166" formatCode="0.0%"/>
    <numFmt numFmtId="167" formatCode="0.000"/>
  </numFmts>
  <fonts count="34" x14ac:knownFonts="1">
    <font>
      <sz val="11"/>
      <color theme="1"/>
      <name val="Calibri"/>
      <family val="2"/>
      <scheme val="minor"/>
    </font>
    <font>
      <sz val="11"/>
      <color theme="1"/>
      <name val="Calibri"/>
      <family val="2"/>
      <charset val="204"/>
      <scheme val="minor"/>
    </font>
    <font>
      <sz val="11"/>
      <color theme="1"/>
      <name val="Calibri"/>
      <family val="2"/>
      <scheme val="minor"/>
    </font>
    <font>
      <sz val="10"/>
      <color indexed="8"/>
      <name val="Tahoma"/>
      <family val="2"/>
      <charset val="204"/>
    </font>
    <font>
      <b/>
      <sz val="11"/>
      <name val="Tahoma"/>
      <family val="2"/>
      <charset val="204"/>
    </font>
    <font>
      <b/>
      <sz val="10"/>
      <color indexed="8"/>
      <name val="Tahoma"/>
      <family val="2"/>
      <charset val="204"/>
    </font>
    <font>
      <b/>
      <sz val="11"/>
      <color theme="1"/>
      <name val="Tahoma"/>
      <family val="2"/>
      <charset val="204"/>
    </font>
    <font>
      <b/>
      <vertAlign val="subscript"/>
      <sz val="11"/>
      <color theme="1"/>
      <name val="Tahoma"/>
      <family val="2"/>
      <charset val="204"/>
    </font>
    <font>
      <sz val="10"/>
      <color theme="1"/>
      <name val="Tahoma"/>
      <family val="2"/>
      <charset val="204"/>
    </font>
    <font>
      <b/>
      <sz val="11"/>
      <color theme="1"/>
      <name val="Calibri"/>
      <family val="2"/>
      <charset val="204"/>
    </font>
    <font>
      <b/>
      <vertAlign val="superscript"/>
      <sz val="11"/>
      <color theme="1"/>
      <name val="Tahoma"/>
      <family val="2"/>
      <charset val="204"/>
    </font>
    <font>
      <i/>
      <sz val="10"/>
      <color indexed="8"/>
      <name val="Tahoma"/>
      <family val="2"/>
      <charset val="204"/>
    </font>
    <font>
      <b/>
      <i/>
      <sz val="11"/>
      <color theme="1"/>
      <name val="Tahoma"/>
      <family val="2"/>
      <charset val="204"/>
    </font>
    <font>
      <b/>
      <i/>
      <vertAlign val="subscript"/>
      <sz val="11"/>
      <color theme="1"/>
      <name val="Tahoma"/>
      <family val="2"/>
      <charset val="204"/>
    </font>
    <font>
      <i/>
      <sz val="10"/>
      <color theme="1"/>
      <name val="Tahoma"/>
      <family val="2"/>
      <charset val="204"/>
    </font>
    <font>
      <sz val="10"/>
      <name val="Tahoma"/>
      <family val="2"/>
      <charset val="204"/>
    </font>
    <font>
      <b/>
      <vertAlign val="superscript"/>
      <sz val="11"/>
      <name val="Tahoma"/>
      <family val="2"/>
      <charset val="204"/>
    </font>
    <font>
      <b/>
      <i/>
      <sz val="10"/>
      <color theme="1"/>
      <name val="Tahoma"/>
      <family val="2"/>
      <charset val="204"/>
    </font>
    <font>
      <b/>
      <i/>
      <vertAlign val="superscript"/>
      <sz val="10"/>
      <color theme="1"/>
      <name val="Tahoma"/>
      <family val="2"/>
      <charset val="204"/>
    </font>
    <font>
      <sz val="11"/>
      <color theme="1"/>
      <name val="Tahoma"/>
      <family val="2"/>
      <charset val="204"/>
    </font>
    <font>
      <b/>
      <i/>
      <sz val="10"/>
      <color indexed="8"/>
      <name val="Tahoma"/>
      <family val="2"/>
      <charset val="204"/>
    </font>
    <font>
      <b/>
      <sz val="10"/>
      <color theme="1"/>
      <name val="Tahoma"/>
      <family val="2"/>
      <charset val="204"/>
    </font>
    <font>
      <b/>
      <vertAlign val="superscript"/>
      <sz val="10"/>
      <color theme="1"/>
      <name val="Tahoma"/>
      <family val="2"/>
      <charset val="204"/>
    </font>
    <font>
      <b/>
      <i/>
      <vertAlign val="subscript"/>
      <sz val="10"/>
      <color theme="1"/>
      <name val="Tahoma"/>
      <family val="2"/>
      <charset val="204"/>
    </font>
    <font>
      <b/>
      <i/>
      <vertAlign val="superscript"/>
      <sz val="11"/>
      <color theme="1"/>
      <name val="Tahoma"/>
      <family val="2"/>
      <charset val="204"/>
    </font>
    <font>
      <b/>
      <sz val="11"/>
      <color indexed="8"/>
      <name val="Tahoma"/>
      <family val="2"/>
      <charset val="204"/>
    </font>
    <font>
      <b/>
      <vertAlign val="subscript"/>
      <sz val="10"/>
      <color theme="1"/>
      <name val="Tahoma"/>
      <family val="2"/>
      <charset val="204"/>
    </font>
    <font>
      <b/>
      <i/>
      <sz val="11"/>
      <name val="Tahoma"/>
      <family val="2"/>
      <charset val="204"/>
    </font>
    <font>
      <i/>
      <sz val="10"/>
      <name val="Tahoma"/>
      <family val="2"/>
      <charset val="204"/>
    </font>
    <font>
      <sz val="10"/>
      <name val="Arial Cyr"/>
      <charset val="204"/>
    </font>
    <font>
      <b/>
      <sz val="10"/>
      <name val="Tahoma"/>
      <family val="2"/>
      <charset val="204"/>
    </font>
    <font>
      <b/>
      <vertAlign val="subscript"/>
      <sz val="11"/>
      <name val="Tahoma"/>
      <family val="2"/>
      <charset val="204"/>
    </font>
    <font>
      <b/>
      <vertAlign val="superscript"/>
      <sz val="11"/>
      <color indexed="8"/>
      <name val="Tahoma"/>
      <family val="2"/>
      <charset val="204"/>
    </font>
    <font>
      <b/>
      <vertAlign val="subscript"/>
      <sz val="11"/>
      <color indexed="8"/>
      <name val="Tahoma"/>
      <family val="2"/>
      <charset val="204"/>
    </font>
  </fonts>
  <fills count="3">
    <fill>
      <patternFill patternType="none"/>
    </fill>
    <fill>
      <patternFill patternType="gray125"/>
    </fill>
    <fill>
      <patternFill patternType="solid">
        <fgColor theme="0"/>
        <bgColor indexed="64"/>
      </patternFill>
    </fill>
  </fills>
  <borders count="23">
    <border>
      <left/>
      <right/>
      <top/>
      <bottom/>
      <diagonal/>
    </border>
    <border>
      <left/>
      <right/>
      <top/>
      <bottom style="medium">
        <color indexed="64"/>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style="medium">
        <color indexed="64"/>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auto="1"/>
      </left>
      <right style="thin">
        <color auto="1"/>
      </right>
      <top/>
      <bottom/>
      <diagonal/>
    </border>
    <border>
      <left style="thin">
        <color indexed="64"/>
      </left>
      <right style="medium">
        <color indexed="64"/>
      </right>
      <top/>
      <bottom/>
      <diagonal/>
    </border>
    <border>
      <left/>
      <right/>
      <top style="medium">
        <color auto="1"/>
      </top>
      <bottom/>
      <diagonal/>
    </border>
  </borders>
  <cellStyleXfs count="4">
    <xf numFmtId="0" fontId="0" fillId="0" borderId="0"/>
    <xf numFmtId="9" fontId="2" fillId="0" borderId="0" applyFont="0" applyFill="0" applyBorder="0" applyAlignment="0" applyProtection="0"/>
    <xf numFmtId="0" fontId="1" fillId="0" borderId="0"/>
    <xf numFmtId="0" fontId="29" fillId="0" borderId="0"/>
  </cellStyleXfs>
  <cellXfs count="148">
    <xf numFmtId="0" fontId="0" fillId="0" borderId="0" xfId="0"/>
    <xf numFmtId="10" fontId="3" fillId="2" borderId="0" xfId="2" applyNumberFormat="1" applyFont="1" applyFill="1" applyAlignment="1">
      <alignment wrapText="1"/>
    </xf>
    <xf numFmtId="0" fontId="3" fillId="2" borderId="0" xfId="2" applyFont="1" applyFill="1"/>
    <xf numFmtId="0" fontId="3" fillId="2" borderId="0" xfId="2" applyFont="1" applyFill="1" applyAlignment="1">
      <alignment wrapText="1"/>
    </xf>
    <xf numFmtId="0" fontId="3" fillId="2" borderId="0" xfId="2" applyFont="1" applyFill="1" applyAlignment="1">
      <alignment horizontal="right"/>
    </xf>
    <xf numFmtId="14" fontId="3" fillId="2" borderId="0" xfId="2" applyNumberFormat="1" applyFont="1" applyFill="1" applyAlignment="1">
      <alignment horizontal="center" vertical="center" wrapText="1"/>
    </xf>
    <xf numFmtId="0" fontId="5" fillId="2" borderId="0" xfId="2" applyFont="1" applyFill="1" applyAlignment="1">
      <alignment horizontal="left"/>
    </xf>
    <xf numFmtId="0" fontId="3" fillId="2" borderId="0" xfId="2" applyFont="1" applyFill="1" applyAlignment="1">
      <alignment horizontal="center" vertical="center"/>
    </xf>
    <xf numFmtId="0" fontId="3" fillId="2" borderId="0" xfId="2" applyFont="1" applyFill="1" applyBorder="1" applyAlignment="1">
      <alignment wrapText="1"/>
    </xf>
    <xf numFmtId="0" fontId="3" fillId="2" borderId="0" xfId="2" applyFont="1" applyFill="1" applyBorder="1" applyAlignment="1">
      <alignment horizontal="left" vertical="center" wrapText="1"/>
    </xf>
    <xf numFmtId="0" fontId="3" fillId="2" borderId="0" xfId="2" applyNumberFormat="1" applyFont="1" applyFill="1" applyBorder="1" applyAlignment="1">
      <alignment horizontal="center" vertical="center" wrapText="1"/>
    </xf>
    <xf numFmtId="49" fontId="3" fillId="2" borderId="0" xfId="2" applyNumberFormat="1" applyFont="1" applyFill="1" applyBorder="1" applyAlignment="1">
      <alignment horizontal="center" vertical="center" wrapText="1"/>
    </xf>
    <xf numFmtId="0" fontId="3" fillId="2" borderId="0" xfId="2" applyFont="1" applyFill="1" applyBorder="1" applyAlignment="1">
      <alignment vertical="center" wrapText="1"/>
    </xf>
    <xf numFmtId="0" fontId="3" fillId="2" borderId="0" xfId="2" applyFont="1" applyFill="1" applyBorder="1" applyAlignment="1">
      <alignment horizontal="center" vertical="center" wrapText="1"/>
    </xf>
    <xf numFmtId="1" fontId="3" fillId="2" borderId="0" xfId="2" applyNumberFormat="1" applyFont="1" applyFill="1" applyBorder="1" applyAlignment="1">
      <alignment horizontal="center" vertical="center" wrapText="1"/>
    </xf>
    <xf numFmtId="4" fontId="3" fillId="2" borderId="0" xfId="2" applyNumberFormat="1" applyFont="1" applyFill="1" applyBorder="1" applyAlignment="1">
      <alignment horizontal="center" vertical="center" wrapText="1"/>
    </xf>
    <xf numFmtId="4" fontId="5" fillId="2" borderId="2" xfId="2" applyNumberFormat="1" applyFont="1" applyFill="1" applyBorder="1" applyAlignment="1">
      <alignment horizontal="center" vertical="center" wrapText="1"/>
    </xf>
    <xf numFmtId="4" fontId="5" fillId="0" borderId="3" xfId="2" applyNumberFormat="1" applyFont="1" applyFill="1" applyBorder="1" applyAlignment="1">
      <alignment horizontal="center" vertical="center" wrapText="1"/>
    </xf>
    <xf numFmtId="4" fontId="5" fillId="0" borderId="4" xfId="2" applyNumberFormat="1"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0" borderId="6" xfId="2" applyFont="1" applyBorder="1" applyAlignment="1">
      <alignment horizontal="center" vertical="center" wrapText="1"/>
    </xf>
    <xf numFmtId="0" fontId="5" fillId="0" borderId="7" xfId="2" applyFont="1" applyBorder="1" applyAlignment="1">
      <alignment horizontal="center" vertical="center" wrapText="1"/>
    </xf>
    <xf numFmtId="49" fontId="3" fillId="2" borderId="5" xfId="2" applyNumberFormat="1" applyFont="1" applyFill="1" applyBorder="1" applyAlignment="1">
      <alignment horizontal="right" vertical="center" wrapText="1"/>
    </xf>
    <xf numFmtId="0" fontId="5" fillId="2" borderId="6" xfId="2" applyFont="1" applyFill="1" applyBorder="1" applyAlignment="1">
      <alignment vertical="center" wrapText="1"/>
    </xf>
    <xf numFmtId="4" fontId="5" fillId="2" borderId="7" xfId="2" applyNumberFormat="1" applyFont="1" applyFill="1" applyBorder="1" applyAlignment="1">
      <alignment horizontal="center" vertical="center" wrapText="1"/>
    </xf>
    <xf numFmtId="0" fontId="3" fillId="2" borderId="6" xfId="2" applyFont="1" applyFill="1" applyBorder="1" applyAlignment="1">
      <alignment horizontal="left" vertical="center" wrapText="1"/>
    </xf>
    <xf numFmtId="4" fontId="3" fillId="2" borderId="7" xfId="2" applyNumberFormat="1" applyFont="1" applyFill="1" applyBorder="1" applyAlignment="1">
      <alignment horizontal="center" vertical="center" wrapText="1"/>
    </xf>
    <xf numFmtId="49" fontId="3" fillId="2" borderId="8" xfId="2" applyNumberFormat="1" applyFont="1" applyFill="1" applyBorder="1" applyAlignment="1">
      <alignment horizontal="right" vertical="center" wrapText="1"/>
    </xf>
    <xf numFmtId="0" fontId="3" fillId="2" borderId="9" xfId="2" applyFont="1" applyFill="1" applyBorder="1" applyAlignment="1">
      <alignment horizontal="left" vertical="center" wrapText="1"/>
    </xf>
    <xf numFmtId="4" fontId="3" fillId="2" borderId="10" xfId="2" applyNumberFormat="1" applyFont="1" applyFill="1" applyBorder="1" applyAlignment="1">
      <alignment horizontal="center" vertical="center" wrapText="1"/>
    </xf>
    <xf numFmtId="4" fontId="5" fillId="2" borderId="11" xfId="2" applyNumberFormat="1" applyFont="1" applyFill="1" applyBorder="1" applyAlignment="1">
      <alignment horizontal="center" vertical="center" wrapText="1"/>
    </xf>
    <xf numFmtId="4" fontId="5" fillId="2" borderId="3" xfId="2" applyNumberFormat="1" applyFont="1" applyFill="1" applyBorder="1" applyAlignment="1">
      <alignment horizontal="center" vertical="center" wrapText="1"/>
    </xf>
    <xf numFmtId="3" fontId="5" fillId="2" borderId="12" xfId="2" applyNumberFormat="1" applyFont="1" applyFill="1" applyBorder="1" applyAlignment="1">
      <alignment horizontal="center" vertical="center" wrapText="1"/>
    </xf>
    <xf numFmtId="3" fontId="5" fillId="2" borderId="6" xfId="2" applyNumberFormat="1" applyFont="1" applyFill="1" applyBorder="1" applyAlignment="1">
      <alignment horizontal="center" vertical="center" wrapText="1"/>
    </xf>
    <xf numFmtId="0" fontId="3" fillId="2" borderId="12" xfId="2" applyFont="1" applyFill="1" applyBorder="1" applyAlignment="1">
      <alignment horizontal="left" vertical="center" wrapText="1" indent="2"/>
    </xf>
    <xf numFmtId="4" fontId="3" fillId="2" borderId="6" xfId="2" applyNumberFormat="1" applyFont="1" applyFill="1" applyBorder="1" applyAlignment="1">
      <alignment horizontal="center" vertical="center" wrapText="1"/>
    </xf>
    <xf numFmtId="10" fontId="3" fillId="2" borderId="6" xfId="1" applyNumberFormat="1" applyFont="1" applyFill="1" applyBorder="1" applyAlignment="1">
      <alignment horizontal="center" vertical="center" wrapText="1"/>
    </xf>
    <xf numFmtId="0" fontId="11" fillId="2" borderId="12" xfId="2" applyFont="1" applyFill="1" applyBorder="1" applyAlignment="1">
      <alignment horizontal="left" vertical="center" wrapText="1" indent="2"/>
    </xf>
    <xf numFmtId="4" fontId="3" fillId="2" borderId="6" xfId="2" applyNumberFormat="1" applyFont="1" applyFill="1" applyBorder="1" applyAlignment="1">
      <alignment horizontal="center" vertical="center"/>
    </xf>
    <xf numFmtId="3" fontId="3" fillId="2" borderId="6" xfId="2" applyNumberFormat="1" applyFont="1" applyFill="1" applyBorder="1" applyAlignment="1">
      <alignment horizontal="center" vertical="center"/>
    </xf>
    <xf numFmtId="0" fontId="3" fillId="2" borderId="6" xfId="2" applyFont="1" applyFill="1" applyBorder="1" applyAlignment="1">
      <alignment horizontal="left" vertical="center" wrapText="1" indent="2"/>
    </xf>
    <xf numFmtId="164" fontId="3" fillId="2" borderId="6" xfId="2" applyNumberFormat="1" applyFont="1" applyFill="1" applyBorder="1" applyAlignment="1">
      <alignment horizontal="center" vertical="center" wrapText="1"/>
    </xf>
    <xf numFmtId="49" fontId="8" fillId="2" borderId="5" xfId="0" applyNumberFormat="1" applyFont="1" applyFill="1" applyBorder="1" applyAlignment="1">
      <alignment horizontal="right" vertical="center"/>
    </xf>
    <xf numFmtId="0" fontId="15" fillId="0" borderId="6" xfId="0" applyFont="1" applyFill="1" applyBorder="1" applyAlignment="1">
      <alignment horizontal="left" vertical="center" wrapText="1" indent="3"/>
    </xf>
    <xf numFmtId="0" fontId="8" fillId="2" borderId="6" xfId="0" applyFont="1" applyFill="1" applyBorder="1" applyAlignment="1">
      <alignment horizontal="left" vertical="center" wrapText="1" indent="5"/>
    </xf>
    <xf numFmtId="0" fontId="14" fillId="2" borderId="6" xfId="0" applyFont="1" applyFill="1" applyBorder="1" applyAlignment="1">
      <alignment horizontal="left" vertical="center" wrapText="1" indent="5"/>
    </xf>
    <xf numFmtId="0" fontId="11" fillId="2" borderId="14" xfId="2" applyFont="1" applyFill="1" applyBorder="1" applyAlignment="1">
      <alignment horizontal="left" vertical="center" wrapText="1" indent="2"/>
    </xf>
    <xf numFmtId="164" fontId="3" fillId="2" borderId="9" xfId="2" applyNumberFormat="1" applyFont="1" applyFill="1" applyBorder="1" applyAlignment="1">
      <alignment horizontal="center" vertical="center" wrapText="1"/>
    </xf>
    <xf numFmtId="49" fontId="3" fillId="2" borderId="15" xfId="2" applyNumberFormat="1" applyFont="1" applyFill="1" applyBorder="1" applyAlignment="1">
      <alignment horizontal="right" vertical="center" wrapText="1"/>
    </xf>
    <xf numFmtId="0" fontId="3" fillId="0" borderId="0" xfId="2" applyFont="1" applyFill="1" applyBorder="1" applyAlignment="1">
      <alignment horizontal="left" vertical="center" wrapText="1" indent="2"/>
    </xf>
    <xf numFmtId="4" fontId="3" fillId="0" borderId="0" xfId="2" applyNumberFormat="1" applyFont="1" applyFill="1" applyBorder="1" applyAlignment="1">
      <alignment horizontal="center" vertical="center" wrapText="1"/>
    </xf>
    <xf numFmtId="49" fontId="3" fillId="2" borderId="2" xfId="2" applyNumberFormat="1" applyFont="1" applyFill="1" applyBorder="1" applyAlignment="1">
      <alignment horizontal="right" vertical="center" wrapText="1"/>
    </xf>
    <xf numFmtId="49" fontId="3" fillId="2" borderId="6" xfId="2" applyNumberFormat="1"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left" vertical="center" wrapText="1" indent="4"/>
    </xf>
    <xf numFmtId="0" fontId="3" fillId="2" borderId="12" xfId="2" applyFont="1" applyFill="1" applyBorder="1" applyAlignment="1">
      <alignment horizontal="left" vertical="center" wrapText="1" indent="7"/>
    </xf>
    <xf numFmtId="0" fontId="11" fillId="2" borderId="12" xfId="2" applyFont="1" applyFill="1" applyBorder="1" applyAlignment="1">
      <alignment horizontal="left" vertical="center" wrapText="1" indent="7"/>
    </xf>
    <xf numFmtId="0" fontId="14" fillId="2" borderId="6" xfId="0" applyFont="1" applyFill="1" applyBorder="1" applyAlignment="1">
      <alignment horizontal="left" vertical="center" wrapText="1" indent="7"/>
    </xf>
    <xf numFmtId="0" fontId="8" fillId="2" borderId="6" xfId="0" applyFont="1" applyFill="1" applyBorder="1" applyAlignment="1">
      <alignment horizontal="left" vertical="center" wrapText="1" indent="7"/>
    </xf>
    <xf numFmtId="0" fontId="11" fillId="2" borderId="12" xfId="2" applyFont="1" applyFill="1" applyBorder="1" applyAlignment="1">
      <alignment horizontal="left" vertical="center" wrapText="1" indent="4"/>
    </xf>
    <xf numFmtId="49" fontId="3" fillId="2" borderId="5" xfId="2" applyNumberFormat="1" applyFont="1" applyFill="1" applyBorder="1" applyAlignment="1">
      <alignment horizontal="right" vertical="center"/>
    </xf>
    <xf numFmtId="0" fontId="14" fillId="2" borderId="6" xfId="0" applyFont="1" applyFill="1" applyBorder="1" applyAlignment="1">
      <alignment horizontal="left" vertical="center" wrapText="1" indent="4"/>
    </xf>
    <xf numFmtId="0" fontId="14" fillId="2" borderId="6" xfId="0" applyFont="1" applyFill="1" applyBorder="1" applyAlignment="1">
      <alignment horizontal="left" vertical="center" wrapText="1" indent="3"/>
    </xf>
    <xf numFmtId="3" fontId="3" fillId="2" borderId="6" xfId="2" applyNumberFormat="1" applyFont="1" applyFill="1" applyBorder="1" applyAlignment="1">
      <alignment horizontal="center" vertical="center" wrapText="1"/>
    </xf>
    <xf numFmtId="0" fontId="15" fillId="2" borderId="0" xfId="2" applyFont="1" applyFill="1"/>
    <xf numFmtId="0" fontId="8" fillId="2" borderId="6" xfId="0" applyFont="1" applyFill="1" applyBorder="1" applyAlignment="1">
      <alignment horizontal="left" vertical="center" wrapText="1" indent="2"/>
    </xf>
    <xf numFmtId="0" fontId="3" fillId="2" borderId="12" xfId="2" applyFont="1" applyFill="1" applyBorder="1" applyAlignment="1">
      <alignment horizontal="left" vertical="center" wrapText="1" indent="5"/>
    </xf>
    <xf numFmtId="0" fontId="11" fillId="2" borderId="12" xfId="2" applyFont="1" applyFill="1" applyBorder="1" applyAlignment="1">
      <alignment horizontal="left" vertical="center" wrapText="1" indent="5"/>
    </xf>
    <xf numFmtId="165" fontId="3" fillId="2" borderId="6" xfId="2" applyNumberFormat="1" applyFont="1" applyFill="1" applyBorder="1" applyAlignment="1">
      <alignment horizontal="center" vertical="center" wrapText="1"/>
    </xf>
    <xf numFmtId="4" fontId="15" fillId="2" borderId="6" xfId="2" applyNumberFormat="1" applyFont="1" applyFill="1" applyBorder="1" applyAlignment="1">
      <alignment horizontal="center" vertical="center"/>
    </xf>
    <xf numFmtId="0" fontId="3" fillId="2" borderId="12" xfId="2" applyFont="1" applyFill="1" applyBorder="1" applyAlignment="1">
      <alignment horizontal="left" wrapText="1" indent="5"/>
    </xf>
    <xf numFmtId="10" fontId="15" fillId="2" borderId="6" xfId="1" applyNumberFormat="1" applyFont="1" applyFill="1" applyBorder="1" applyAlignment="1">
      <alignment horizontal="center" vertical="center"/>
    </xf>
    <xf numFmtId="0" fontId="14" fillId="2" borderId="12" xfId="2" applyFont="1" applyFill="1" applyBorder="1" applyAlignment="1">
      <alignment horizontal="left" vertical="center" wrapText="1" indent="4"/>
    </xf>
    <xf numFmtId="49" fontId="3" fillId="2" borderId="8" xfId="2" applyNumberFormat="1" applyFont="1" applyFill="1" applyBorder="1" applyAlignment="1">
      <alignment horizontal="right" vertical="center"/>
    </xf>
    <xf numFmtId="0" fontId="11" fillId="2" borderId="14" xfId="2" applyFont="1" applyFill="1" applyBorder="1" applyAlignment="1">
      <alignment horizontal="left" vertical="center" wrapText="1" indent="4"/>
    </xf>
    <xf numFmtId="10" fontId="3" fillId="2" borderId="9" xfId="1" applyNumberFormat="1" applyFont="1" applyFill="1" applyBorder="1" applyAlignment="1">
      <alignment horizontal="center" vertical="center" wrapText="1"/>
    </xf>
    <xf numFmtId="0" fontId="3" fillId="2" borderId="0" xfId="2" applyFont="1" applyFill="1" applyBorder="1" applyAlignment="1">
      <alignment horizontal="left" vertical="center" wrapText="1" indent="2"/>
    </xf>
    <xf numFmtId="49" fontId="15" fillId="2" borderId="2" xfId="2" applyNumberFormat="1" applyFont="1" applyFill="1" applyBorder="1" applyAlignment="1">
      <alignment horizontal="right" vertical="center"/>
    </xf>
    <xf numFmtId="49" fontId="15" fillId="2" borderId="5" xfId="2" applyNumberFormat="1" applyFont="1" applyFill="1" applyBorder="1" applyAlignment="1">
      <alignment horizontal="right" vertical="center"/>
    </xf>
    <xf numFmtId="9" fontId="3" fillId="2" borderId="6" xfId="1" applyFont="1" applyFill="1" applyBorder="1" applyAlignment="1">
      <alignment horizontal="center" vertical="center" wrapText="1"/>
    </xf>
    <xf numFmtId="0" fontId="11" fillId="0" borderId="12" xfId="2" applyFont="1" applyFill="1" applyBorder="1" applyAlignment="1">
      <alignment horizontal="left" vertical="center" wrapText="1" indent="4"/>
    </xf>
    <xf numFmtId="166" fontId="3" fillId="2" borderId="6" xfId="1" applyNumberFormat="1" applyFont="1" applyFill="1" applyBorder="1" applyAlignment="1">
      <alignment horizontal="center" vertical="center" wrapText="1"/>
    </xf>
    <xf numFmtId="49" fontId="15" fillId="2" borderId="8" xfId="2" applyNumberFormat="1" applyFont="1" applyFill="1" applyBorder="1" applyAlignment="1">
      <alignment horizontal="right" vertical="center"/>
    </xf>
    <xf numFmtId="0" fontId="8" fillId="2" borderId="9" xfId="0" applyFont="1" applyFill="1" applyBorder="1" applyAlignment="1">
      <alignment horizontal="left" vertical="center" wrapText="1" indent="4"/>
    </xf>
    <xf numFmtId="4" fontId="3" fillId="2" borderId="9" xfId="2" applyNumberFormat="1" applyFont="1" applyFill="1" applyBorder="1" applyAlignment="1">
      <alignment horizontal="center" vertical="center" wrapText="1"/>
    </xf>
    <xf numFmtId="49" fontId="3" fillId="2" borderId="2" xfId="2" applyNumberFormat="1" applyFont="1" applyFill="1" applyBorder="1" applyAlignment="1">
      <alignment horizontal="right" vertical="center"/>
    </xf>
    <xf numFmtId="0" fontId="3" fillId="2" borderId="6" xfId="2" applyNumberFormat="1" applyFont="1" applyFill="1" applyBorder="1" applyAlignment="1">
      <alignment horizontal="center" vertical="center" wrapText="1"/>
    </xf>
    <xf numFmtId="0" fontId="3" fillId="2" borderId="6" xfId="2" applyFont="1" applyFill="1" applyBorder="1" applyAlignment="1">
      <alignment horizontal="left" vertical="center" wrapText="1" indent="4"/>
    </xf>
    <xf numFmtId="0" fontId="8" fillId="2" borderId="6" xfId="0" applyFont="1" applyFill="1" applyBorder="1" applyAlignment="1">
      <alignment horizontal="left" vertical="center" wrapText="1" indent="6"/>
    </xf>
    <xf numFmtId="0" fontId="8" fillId="2" borderId="9" xfId="0" applyFont="1" applyFill="1" applyBorder="1" applyAlignment="1">
      <alignment horizontal="left" vertical="center" wrapText="1" indent="7"/>
    </xf>
    <xf numFmtId="0" fontId="3" fillId="2" borderId="0" xfId="2" applyFont="1" applyFill="1" applyBorder="1"/>
    <xf numFmtId="0" fontId="3" fillId="2" borderId="14" xfId="2" applyFont="1" applyFill="1" applyBorder="1" applyAlignment="1">
      <alignment horizontal="left" vertical="center" wrapText="1" indent="2"/>
    </xf>
    <xf numFmtId="0" fontId="15" fillId="2" borderId="6" xfId="2" applyFont="1" applyFill="1" applyBorder="1" applyAlignment="1">
      <alignment horizontal="left" vertical="center" wrapText="1" indent="2"/>
    </xf>
    <xf numFmtId="4" fontId="3" fillId="2" borderId="6" xfId="1" applyNumberFormat="1" applyFont="1" applyFill="1" applyBorder="1" applyAlignment="1">
      <alignment horizontal="center" vertical="center" wrapText="1"/>
    </xf>
    <xf numFmtId="0" fontId="15" fillId="2" borderId="9" xfId="2" applyFont="1" applyFill="1" applyBorder="1" applyAlignment="1">
      <alignment horizontal="left" vertical="center" wrapText="1" indent="2"/>
    </xf>
    <xf numFmtId="4" fontId="15" fillId="2" borderId="9" xfId="2" applyNumberFormat="1" applyFont="1" applyFill="1" applyBorder="1" applyAlignment="1">
      <alignment horizontal="center" vertical="center" wrapText="1"/>
    </xf>
    <xf numFmtId="49" fontId="3" fillId="2" borderId="17" xfId="2" applyNumberFormat="1" applyFont="1" applyFill="1" applyBorder="1" applyAlignment="1">
      <alignment horizontal="right" vertical="center"/>
    </xf>
    <xf numFmtId="0" fontId="3" fillId="2" borderId="18" xfId="2" applyFont="1" applyFill="1" applyBorder="1" applyAlignment="1">
      <alignment horizontal="left" vertical="center" wrapText="1" indent="4"/>
    </xf>
    <xf numFmtId="10" fontId="3" fillId="2" borderId="18" xfId="1" applyNumberFormat="1" applyFont="1" applyFill="1" applyBorder="1" applyAlignment="1">
      <alignment horizontal="center" vertical="center" wrapText="1"/>
    </xf>
    <xf numFmtId="0" fontId="3" fillId="2" borderId="9" xfId="2" applyFont="1" applyFill="1" applyBorder="1" applyAlignment="1">
      <alignment horizontal="left" vertical="center" wrapText="1" indent="4"/>
    </xf>
    <xf numFmtId="0" fontId="21" fillId="2" borderId="3" xfId="0" applyFont="1" applyFill="1" applyBorder="1" applyAlignment="1">
      <alignment horizontal="left" vertical="center" wrapText="1"/>
    </xf>
    <xf numFmtId="4" fontId="3" fillId="2" borderId="3" xfId="2" applyNumberFormat="1" applyFont="1" applyFill="1" applyBorder="1" applyAlignment="1">
      <alignment horizontal="center" vertical="center" wrapText="1"/>
    </xf>
    <xf numFmtId="0" fontId="11" fillId="2" borderId="6" xfId="2" applyFont="1" applyFill="1" applyBorder="1" applyAlignment="1">
      <alignment horizontal="left" vertical="center" wrapText="1" indent="4"/>
    </xf>
    <xf numFmtId="0" fontId="11" fillId="2" borderId="9" xfId="2" applyFont="1" applyFill="1" applyBorder="1" applyAlignment="1">
      <alignment horizontal="left" vertical="center" wrapText="1" indent="4"/>
    </xf>
    <xf numFmtId="0" fontId="30" fillId="2" borderId="3" xfId="3" applyFont="1" applyFill="1" applyBorder="1" applyAlignment="1">
      <alignment horizontal="left" vertical="center" wrapText="1"/>
    </xf>
    <xf numFmtId="10" fontId="3" fillId="2" borderId="3" xfId="1" applyNumberFormat="1" applyFont="1" applyFill="1" applyBorder="1" applyAlignment="1">
      <alignment horizontal="center" vertical="center" wrapText="1"/>
    </xf>
    <xf numFmtId="0" fontId="3" fillId="2" borderId="0" xfId="2" applyFont="1" applyFill="1" applyBorder="1" applyAlignment="1">
      <alignment horizontal="right" vertical="center"/>
    </xf>
    <xf numFmtId="0" fontId="3" fillId="2" borderId="20" xfId="2" applyFont="1" applyFill="1" applyBorder="1" applyAlignment="1">
      <alignment horizontal="right" wrapText="1" indent="1"/>
    </xf>
    <xf numFmtId="0" fontId="3" fillId="2" borderId="21" xfId="2" applyFont="1" applyFill="1" applyBorder="1" applyAlignment="1">
      <alignment horizontal="center" vertical="center" wrapText="1"/>
    </xf>
    <xf numFmtId="0" fontId="3" fillId="2" borderId="2" xfId="2" applyFont="1" applyFill="1" applyBorder="1"/>
    <xf numFmtId="10" fontId="15" fillId="2" borderId="4" xfId="2" applyNumberFormat="1" applyFont="1" applyFill="1" applyBorder="1" applyAlignment="1" applyProtection="1">
      <alignment vertical="center"/>
    </xf>
    <xf numFmtId="0" fontId="3" fillId="2" borderId="5" xfId="2" applyFont="1" applyFill="1" applyBorder="1"/>
    <xf numFmtId="10" fontId="15" fillId="2" borderId="7" xfId="2" applyNumberFormat="1" applyFont="1" applyFill="1" applyBorder="1" applyAlignment="1" applyProtection="1">
      <alignment vertical="center"/>
    </xf>
    <xf numFmtId="0" fontId="3" fillId="2" borderId="8" xfId="2" applyFont="1" applyFill="1" applyBorder="1"/>
    <xf numFmtId="10" fontId="15" fillId="2" borderId="10" xfId="2" applyNumberFormat="1" applyFont="1" applyFill="1" applyBorder="1" applyAlignment="1" applyProtection="1">
      <alignment vertical="center"/>
    </xf>
    <xf numFmtId="0" fontId="3" fillId="2" borderId="17" xfId="2" applyFont="1" applyFill="1" applyBorder="1"/>
    <xf numFmtId="10" fontId="15" fillId="2" borderId="19" xfId="2" applyNumberFormat="1" applyFont="1" applyFill="1" applyBorder="1" applyAlignment="1" applyProtection="1">
      <alignment vertical="center"/>
    </xf>
    <xf numFmtId="0" fontId="3" fillId="2" borderId="0" xfId="2" applyFont="1" applyFill="1" applyAlignment="1" applyProtection="1">
      <alignment horizontal="center" vertical="center"/>
    </xf>
    <xf numFmtId="0" fontId="5" fillId="2" borderId="0" xfId="2" applyFont="1" applyFill="1" applyAlignment="1">
      <alignment horizontal="left" vertical="center"/>
    </xf>
    <xf numFmtId="4" fontId="5" fillId="2" borderId="4" xfId="2" applyNumberFormat="1"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7" xfId="2" applyFont="1" applyFill="1" applyBorder="1" applyAlignment="1">
      <alignment horizontal="center" vertical="center" wrapText="1"/>
    </xf>
    <xf numFmtId="165" fontId="3" fillId="2" borderId="6" xfId="2" applyNumberFormat="1" applyFont="1" applyFill="1" applyBorder="1" applyAlignment="1">
      <alignment horizontal="center" vertical="center"/>
    </xf>
    <xf numFmtId="49" fontId="3" fillId="2" borderId="6" xfId="2" applyNumberFormat="1" applyFont="1" applyFill="1" applyBorder="1" applyAlignment="1">
      <alignment horizontal="right" vertical="center" wrapText="1"/>
    </xf>
    <xf numFmtId="49" fontId="8" fillId="2" borderId="6" xfId="0" applyNumberFormat="1" applyFont="1" applyFill="1" applyBorder="1" applyAlignment="1">
      <alignment horizontal="right" vertical="center"/>
    </xf>
    <xf numFmtId="167" fontId="3" fillId="2" borderId="6" xfId="1" applyNumberFormat="1" applyFont="1" applyFill="1" applyBorder="1" applyAlignment="1">
      <alignment horizontal="center" vertical="center" wrapText="1"/>
    </xf>
    <xf numFmtId="167" fontId="3" fillId="2" borderId="6" xfId="2" applyNumberFormat="1" applyFont="1" applyFill="1" applyBorder="1" applyAlignment="1">
      <alignment horizontal="center" vertical="center" wrapText="1"/>
    </xf>
    <xf numFmtId="2" fontId="3" fillId="2" borderId="6" xfId="2" applyNumberFormat="1" applyFont="1" applyFill="1" applyBorder="1" applyAlignment="1">
      <alignment horizontal="center" vertical="center" wrapText="1"/>
    </xf>
    <xf numFmtId="4" fontId="15" fillId="2" borderId="6" xfId="2" applyNumberFormat="1" applyFont="1" applyFill="1" applyBorder="1" applyAlignment="1">
      <alignment horizontal="center" vertical="center" wrapText="1"/>
    </xf>
    <xf numFmtId="10" fontId="3" fillId="2" borderId="3" xfId="2" applyNumberFormat="1" applyFont="1" applyFill="1" applyBorder="1" applyAlignment="1">
      <alignment horizontal="center" vertical="center" wrapText="1"/>
    </xf>
    <xf numFmtId="0" fontId="3" fillId="2" borderId="2" xfId="2" applyFont="1" applyFill="1" applyBorder="1" applyAlignment="1">
      <alignment horizontal="right" wrapText="1" indent="1"/>
    </xf>
    <xf numFmtId="0" fontId="3" fillId="2" borderId="4" xfId="2" applyFont="1" applyFill="1" applyBorder="1" applyAlignment="1">
      <alignment horizontal="center" vertical="center" wrapText="1"/>
    </xf>
    <xf numFmtId="0" fontId="3" fillId="2" borderId="5" xfId="2" applyFont="1" applyFill="1" applyBorder="1" applyProtection="1"/>
    <xf numFmtId="10" fontId="15" fillId="2" borderId="7" xfId="2" applyNumberFormat="1" applyFont="1" applyFill="1" applyBorder="1" applyAlignment="1" applyProtection="1">
      <alignment horizontal="right" vertical="center"/>
    </xf>
    <xf numFmtId="10" fontId="3" fillId="2" borderId="7" xfId="2" applyNumberFormat="1" applyFont="1" applyFill="1" applyBorder="1" applyAlignment="1" applyProtection="1">
      <alignment horizontal="right" vertical="center"/>
    </xf>
    <xf numFmtId="10" fontId="3" fillId="2" borderId="7" xfId="2" applyNumberFormat="1" applyFont="1" applyFill="1" applyBorder="1" applyAlignment="1" applyProtection="1">
      <alignment vertical="center"/>
    </xf>
    <xf numFmtId="10" fontId="3" fillId="2" borderId="7" xfId="2" applyNumberFormat="1" applyFont="1" applyFill="1" applyBorder="1" applyAlignment="1" applyProtection="1">
      <alignment vertical="center"/>
      <protection locked="0"/>
    </xf>
    <xf numFmtId="10" fontId="3" fillId="2" borderId="10" xfId="2" applyNumberFormat="1" applyFont="1" applyFill="1" applyBorder="1" applyAlignment="1" applyProtection="1">
      <alignment vertical="center"/>
      <protection locked="0"/>
    </xf>
    <xf numFmtId="0" fontId="3" fillId="2" borderId="22" xfId="2" applyFont="1" applyFill="1" applyBorder="1"/>
    <xf numFmtId="0" fontId="3" fillId="2" borderId="22" xfId="2" applyFont="1" applyFill="1" applyBorder="1" applyAlignment="1">
      <alignment vertical="center"/>
    </xf>
    <xf numFmtId="0" fontId="3" fillId="2" borderId="0" xfId="2" applyFont="1" applyFill="1" applyAlignment="1">
      <alignment vertical="center"/>
    </xf>
    <xf numFmtId="0" fontId="5" fillId="2" borderId="16" xfId="2" applyFont="1" applyFill="1" applyBorder="1" applyAlignment="1">
      <alignment horizontal="left" vertical="center" wrapText="1"/>
    </xf>
    <xf numFmtId="0" fontId="5" fillId="2" borderId="3" xfId="2" applyFont="1" applyFill="1" applyBorder="1" applyAlignment="1">
      <alignment horizontal="left" vertical="center" wrapText="1"/>
    </xf>
    <xf numFmtId="0" fontId="3" fillId="2" borderId="9" xfId="2" applyFont="1" applyFill="1" applyBorder="1" applyAlignment="1">
      <alignment horizontal="left" vertical="center" wrapText="1"/>
    </xf>
    <xf numFmtId="0" fontId="4" fillId="2" borderId="0" xfId="2" applyFont="1" applyFill="1" applyBorder="1" applyAlignment="1">
      <alignment horizontal="center" vertical="center" wrapText="1"/>
    </xf>
    <xf numFmtId="0" fontId="5" fillId="2" borderId="1" xfId="2" applyFont="1" applyFill="1" applyBorder="1" applyAlignment="1">
      <alignment horizontal="left" wrapText="1"/>
    </xf>
    <xf numFmtId="0" fontId="5" fillId="2" borderId="13" xfId="2" applyFont="1" applyFill="1" applyBorder="1" applyAlignment="1">
      <alignment horizontal="left" vertical="center" wrapText="1"/>
    </xf>
    <xf numFmtId="0" fontId="5" fillId="2" borderId="1" xfId="2" applyFont="1" applyFill="1" applyBorder="1" applyAlignment="1">
      <alignment horizontal="center" wrapText="1"/>
    </xf>
  </cellXfs>
  <cellStyles count="4">
    <cellStyle name="Обычный" xfId="0" builtinId="0"/>
    <cellStyle name="Обычный 80" xfId="2"/>
    <cellStyle name="Обычный_Копия Condition-все вар13.12.08-утнах17-50" xfId="3"/>
    <cellStyle name="Процентный"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59;&#1073;&#1080;&#1085;&#1089;&#1082;&#1080;&#1081;/&#1064;&#1072;&#1073;&#1083;&#1086;&#1085;%20&#1062;&#1040;&#1050;_&#1091;&#1075;&#1086;&#1083;&#1100;_2026_5&#1101;&#109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59;&#1073;&#1080;&#1085;&#1089;&#1082;&#1080;&#1081;/&#1064;&#1072;&#1073;&#1083;&#1086;&#1085;%20&#1062;&#1040;&#1050;_&#1075;&#1072;&#1079;_2026_5%20&#1101;&#109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cell r="E14" t="str">
            <v xml:space="preserve"> Убинский муниципальный округ (село Убинское)</v>
          </cell>
        </row>
        <row r="15">
          <cell r="D15" t="str">
            <v/>
          </cell>
          <cell r="E15"/>
        </row>
        <row r="16">
          <cell r="D16" t="str">
            <v>Код ОКТМО</v>
          </cell>
          <cell r="E16" t="str">
            <v>50654440101</v>
          </cell>
        </row>
        <row r="17">
          <cell r="D17" t="str">
            <v>Система теплоснабжения</v>
          </cell>
          <cell r="E17"/>
        </row>
        <row r="18">
          <cell r="D18" t="str">
            <v>Вид топлива, использование которого преобладает в системе теплоснабжения</v>
          </cell>
        </row>
      </sheetData>
      <sheetData sheetId="4"/>
      <sheetData sheetId="5"/>
      <sheetData sheetId="6"/>
      <sheetData sheetId="7">
        <row r="12">
          <cell r="F12">
            <v>840.20750868141465</v>
          </cell>
        </row>
        <row r="13">
          <cell r="F13">
            <v>176.4</v>
          </cell>
        </row>
        <row r="16">
          <cell r="F16">
            <v>7000</v>
          </cell>
        </row>
        <row r="17">
          <cell r="F17">
            <v>0.72857142857142854</v>
          </cell>
        </row>
        <row r="20">
          <cell r="F20">
            <v>21.588411179999994</v>
          </cell>
        </row>
        <row r="21">
          <cell r="F21">
            <v>20.818139999999996</v>
          </cell>
        </row>
        <row r="22">
          <cell r="F22">
            <v>1.0369999999999999</v>
          </cell>
        </row>
        <row r="23">
          <cell r="F23">
            <v>1.0469999999999999</v>
          </cell>
        </row>
      </sheetData>
      <sheetData sheetId="8">
        <row r="13">
          <cell r="E13" t="str">
            <v>каменный уголь</v>
          </cell>
        </row>
        <row r="16">
          <cell r="E16">
            <v>5100</v>
          </cell>
        </row>
        <row r="19">
          <cell r="E19">
            <v>-0.11899999999999999</v>
          </cell>
        </row>
        <row r="20">
          <cell r="E20">
            <v>4.0000000000000001E-3</v>
          </cell>
        </row>
        <row r="27">
          <cell r="E27">
            <v>3613.4750000000004</v>
          </cell>
        </row>
      </sheetData>
      <sheetData sheetId="9"/>
      <sheetData sheetId="10"/>
      <sheetData sheetId="11"/>
      <sheetData sheetId="12"/>
      <sheetData sheetId="13">
        <row r="12">
          <cell r="F12">
            <v>3075.6426476493466</v>
          </cell>
        </row>
        <row r="13">
          <cell r="F13">
            <v>210571.60987470482</v>
          </cell>
        </row>
        <row r="14">
          <cell r="F14">
            <v>113455</v>
          </cell>
        </row>
        <row r="15">
          <cell r="F15">
            <v>1.071</v>
          </cell>
        </row>
        <row r="16">
          <cell r="F16">
            <v>1</v>
          </cell>
        </row>
        <row r="17">
          <cell r="F17">
            <v>1.01</v>
          </cell>
        </row>
        <row r="18">
          <cell r="F18">
            <v>40220.845230503684</v>
          </cell>
        </row>
        <row r="19">
          <cell r="F19">
            <v>0</v>
          </cell>
        </row>
        <row r="20">
          <cell r="F20">
            <v>23441.524932855718</v>
          </cell>
        </row>
        <row r="21">
          <cell r="F21">
            <v>1</v>
          </cell>
        </row>
        <row r="22">
          <cell r="F22">
            <v>4298.6978080550834</v>
          </cell>
        </row>
        <row r="23">
          <cell r="F23">
            <v>1990</v>
          </cell>
        </row>
        <row r="26">
          <cell r="F26">
            <v>1339.9816248999261</v>
          </cell>
        </row>
        <row r="27">
          <cell r="F27">
            <v>0.18594487800000001</v>
          </cell>
        </row>
        <row r="28">
          <cell r="F28">
            <v>4200</v>
          </cell>
        </row>
        <row r="29">
          <cell r="F29">
            <v>0.21369165990259753</v>
          </cell>
        </row>
        <row r="30">
          <cell r="F30">
            <v>0.20047619047619047</v>
          </cell>
        </row>
        <row r="31">
          <cell r="F31">
            <v>0.13880000000000001</v>
          </cell>
        </row>
        <row r="32">
          <cell r="F32">
            <v>0.12640000000000001</v>
          </cell>
        </row>
        <row r="33">
          <cell r="F33">
            <v>10</v>
          </cell>
        </row>
        <row r="35">
          <cell r="F35">
            <v>1.7157947422665329</v>
          </cell>
        </row>
        <row r="37">
          <cell r="F37">
            <v>20.818139999999996</v>
          </cell>
        </row>
        <row r="38">
          <cell r="F38">
            <v>7</v>
          </cell>
        </row>
        <row r="40">
          <cell r="F40">
            <v>0.97</v>
          </cell>
        </row>
        <row r="42">
          <cell r="F42">
            <v>0.35</v>
          </cell>
        </row>
      </sheetData>
      <sheetData sheetId="14">
        <row r="12">
          <cell r="E12" t="str">
            <v>V</v>
          </cell>
        </row>
        <row r="13">
          <cell r="E13" t="str">
            <v>6 и менее баллов</v>
          </cell>
        </row>
        <row r="14">
          <cell r="E14" t="str">
            <v>от 200 до 500</v>
          </cell>
        </row>
        <row r="15">
          <cell r="E15" t="str">
            <v>нет</v>
          </cell>
        </row>
        <row r="19">
          <cell r="E19">
            <v>-38</v>
          </cell>
        </row>
        <row r="22">
          <cell r="E22" t="str">
            <v>нет</v>
          </cell>
        </row>
        <row r="27">
          <cell r="E27">
            <v>246.24401</v>
          </cell>
        </row>
        <row r="28">
          <cell r="E28">
            <v>269.12432000000001</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9.89</v>
          </cell>
        </row>
        <row r="12">
          <cell r="E12">
            <v>0.56000000000000005</v>
          </cell>
        </row>
        <row r="13">
          <cell r="E13">
            <v>300</v>
          </cell>
        </row>
        <row r="14">
          <cell r="E14">
            <v>61211</v>
          </cell>
        </row>
        <row r="15">
          <cell r="E15">
            <v>45675</v>
          </cell>
        </row>
        <row r="16">
          <cell r="E16">
            <v>65637</v>
          </cell>
        </row>
        <row r="17">
          <cell r="E17">
            <v>31684</v>
          </cell>
        </row>
        <row r="21">
          <cell r="E21" t="str">
            <v>Муниципальное унитарное предприятие города Куйбышева Куйбышевского района Новосибирской области "Горводоканал"</v>
          </cell>
        </row>
        <row r="22">
          <cell r="E22">
            <v>8809</v>
          </cell>
        </row>
        <row r="23">
          <cell r="E23">
            <v>530.41</v>
          </cell>
        </row>
        <row r="25">
          <cell r="E25" t="str">
            <v>Муниципальное унитарное предприятие города Куйбышева Куйбышевского района Новосибирской области "Геострой"</v>
          </cell>
        </row>
        <row r="26">
          <cell r="E26">
            <v>21397</v>
          </cell>
        </row>
        <row r="27">
          <cell r="E27">
            <v>857.14</v>
          </cell>
        </row>
      </sheetData>
      <sheetData sheetId="18"/>
      <sheetData sheetId="19"/>
      <sheetData sheetId="20">
        <row r="11">
          <cell r="E11">
            <v>-2.9000000000000026E-2</v>
          </cell>
          <cell r="F11">
            <v>0.245</v>
          </cell>
          <cell r="G11">
            <v>0.114</v>
          </cell>
          <cell r="H11">
            <v>0.04</v>
          </cell>
          <cell r="I11">
            <v>0.121</v>
          </cell>
          <cell r="J11">
            <v>0.03</v>
          </cell>
          <cell r="K11">
            <v>6.0999999999999999E-2</v>
          </cell>
          <cell r="L11">
            <v>3.2682303599220003E-2</v>
          </cell>
          <cell r="M11"/>
          <cell r="N11"/>
          <cell r="O11"/>
          <cell r="P11"/>
          <cell r="Q11"/>
          <cell r="R11"/>
          <cell r="S11"/>
          <cell r="T11"/>
          <cell r="U11"/>
          <cell r="V11"/>
          <cell r="W11"/>
          <cell r="X11"/>
          <cell r="Y11"/>
          <cell r="Z11"/>
          <cell r="AA11"/>
          <cell r="AB11"/>
          <cell r="AC11"/>
          <cell r="AD11"/>
          <cell r="AE11"/>
          <cell r="AF11"/>
          <cell r="AG11"/>
          <cell r="AH11"/>
          <cell r="AI11"/>
          <cell r="AJ11"/>
          <cell r="AK11"/>
          <cell r="AL11"/>
          <cell r="AM11"/>
          <cell r="AN11"/>
          <cell r="AO11"/>
          <cell r="AP11"/>
          <cell r="AQ11"/>
          <cell r="AR11"/>
          <cell r="AS11"/>
          <cell r="AT11"/>
          <cell r="AU11"/>
          <cell r="AV11"/>
          <cell r="AW11"/>
          <cell r="AX11"/>
          <cell r="AY11"/>
          <cell r="AZ11"/>
          <cell r="BA11"/>
          <cell r="BB11"/>
          <cell r="BC11"/>
          <cell r="BD11"/>
          <cell r="BE11"/>
          <cell r="BF11"/>
          <cell r="BG11"/>
          <cell r="BH11"/>
          <cell r="BI11"/>
          <cell r="BJ11"/>
          <cell r="BK11"/>
          <cell r="BL11"/>
          <cell r="BM11"/>
          <cell r="BN11"/>
          <cell r="BO11"/>
          <cell r="BP11"/>
          <cell r="BQ11"/>
          <cell r="BR11"/>
          <cell r="BS11"/>
          <cell r="BT11"/>
          <cell r="BU11"/>
          <cell r="BV11"/>
          <cell r="BW11"/>
          <cell r="BX11"/>
          <cell r="BY11"/>
          <cell r="BZ11"/>
          <cell r="CA11"/>
          <cell r="CB11"/>
          <cell r="CC11"/>
          <cell r="CD11"/>
          <cell r="CE11"/>
          <cell r="CF11"/>
          <cell r="CG11"/>
        </row>
      </sheetData>
      <sheetData sheetId="21"/>
      <sheetData sheetId="22"/>
      <sheetData sheetId="23">
        <row r="12">
          <cell r="F12">
            <v>932.82673877458524</v>
          </cell>
        </row>
        <row r="14">
          <cell r="F14">
            <v>15674.360789283506</v>
          </cell>
        </row>
        <row r="15">
          <cell r="F15">
            <v>0.25</v>
          </cell>
        </row>
        <row r="18">
          <cell r="F18">
            <v>15</v>
          </cell>
        </row>
        <row r="19">
          <cell r="F19">
            <v>3741.3369093945325</v>
          </cell>
        </row>
        <row r="20">
          <cell r="F20">
            <v>2.1999999999999999E-2</v>
          </cell>
        </row>
        <row r="21">
          <cell r="F21">
            <v>10</v>
          </cell>
        </row>
        <row r="22">
          <cell r="F22">
            <v>4.0199448746997781</v>
          </cell>
        </row>
        <row r="23">
          <cell r="F23">
            <v>3.0000000000000001E-3</v>
          </cell>
        </row>
        <row r="24">
          <cell r="F24">
            <v>1339.9816248999261</v>
          </cell>
        </row>
      </sheetData>
      <sheetData sheetId="24"/>
      <sheetData sheetId="25">
        <row r="12">
          <cell r="F12">
            <v>525.08457554814822</v>
          </cell>
        </row>
        <row r="16">
          <cell r="F16">
            <v>1652.5</v>
          </cell>
        </row>
        <row r="17">
          <cell r="F17">
            <v>73547</v>
          </cell>
        </row>
        <row r="18">
          <cell r="F18">
            <v>0.02</v>
          </cell>
        </row>
        <row r="19">
          <cell r="F19">
            <v>12104</v>
          </cell>
        </row>
        <row r="20">
          <cell r="F20">
            <v>1.4999999999999999E-2</v>
          </cell>
        </row>
        <row r="21">
          <cell r="F21">
            <v>1933.1949342509995</v>
          </cell>
        </row>
        <row r="22">
          <cell r="F22">
            <v>3.6112641666666665</v>
          </cell>
        </row>
        <row r="23">
          <cell r="F23">
            <v>180</v>
          </cell>
        </row>
        <row r="24">
          <cell r="F24">
            <v>8497.1999999999989</v>
          </cell>
        </row>
        <row r="25">
          <cell r="F25">
            <v>0.35</v>
          </cell>
        </row>
        <row r="26">
          <cell r="F26">
            <v>53.586959999999998</v>
          </cell>
        </row>
        <row r="27">
          <cell r="F27">
            <v>1291.2863994686898</v>
          </cell>
        </row>
        <row r="28">
          <cell r="F28">
            <v>991.77142816335618</v>
          </cell>
        </row>
        <row r="29">
          <cell r="F29">
            <v>299.51497130533357</v>
          </cell>
        </row>
        <row r="30">
          <cell r="F30">
            <v>2471.441050851608</v>
          </cell>
        </row>
        <row r="33">
          <cell r="F33">
            <v>1243.3112961346633</v>
          </cell>
        </row>
        <row r="35">
          <cell r="F35">
            <v>18.902267999999999</v>
          </cell>
        </row>
        <row r="36">
          <cell r="F36">
            <v>14319.9</v>
          </cell>
        </row>
        <row r="37">
          <cell r="F37">
            <v>1.32</v>
          </cell>
        </row>
      </sheetData>
      <sheetData sheetId="26"/>
      <sheetData sheetId="27">
        <row r="8">
          <cell r="F8" t="str">
            <v>нет</v>
          </cell>
        </row>
        <row r="15">
          <cell r="D15" t="str">
            <v>АО "Новосибирскэнергосбыт"</v>
          </cell>
        </row>
        <row r="21">
          <cell r="D21"/>
        </row>
      </sheetData>
      <sheetData sheetId="28">
        <row r="11">
          <cell r="E11">
            <v>1871</v>
          </cell>
        </row>
        <row r="12">
          <cell r="E12">
            <v>1636</v>
          </cell>
        </row>
        <row r="13">
          <cell r="E13">
            <v>204</v>
          </cell>
        </row>
        <row r="16">
          <cell r="E16" t="str">
            <v>Муниципальное унитарное предприятие города Куйбышева Куйбышевского района Новосибирской области "Горводоканал"</v>
          </cell>
        </row>
        <row r="17">
          <cell r="E17">
            <v>15.28</v>
          </cell>
        </row>
        <row r="18">
          <cell r="E18" t="str">
            <v>Муниципальное унитарное предприятие города Куйбышева Куйбышевского района Новосибирской области "Геострой"</v>
          </cell>
        </row>
        <row r="19">
          <cell r="E19"/>
        </row>
      </sheetData>
      <sheetData sheetId="29"/>
      <sheetData sheetId="30">
        <row r="12">
          <cell r="F12">
            <v>107.4752294130699</v>
          </cell>
        </row>
        <row r="17">
          <cell r="F17">
            <v>0.02</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С2.5"/>
      <sheetName val="С2.6"/>
      <sheetName val="Data2.6"/>
      <sheetName val="С3"/>
      <sheetName val="С3.1"/>
      <sheetName val="С4"/>
      <sheetName val="С4.1"/>
      <sheetName val="С4.2"/>
      <sheetName val="С4.3"/>
      <sheetName val="С4.4"/>
      <sheetName val="С5"/>
      <sheetName val="С6"/>
      <sheetName val="С6.1"/>
      <sheetName val="И3"/>
      <sheetName val="Проверка"/>
      <sheetName val="Системный"/>
      <sheetName val="АК_прогноз"/>
      <sheetName val="Гр&amp;ПУЦ_v1"/>
      <sheetName val="Заморозка"/>
      <sheetName val="ИПГ_мо"/>
      <sheetName val="ИПГ_рег"/>
      <sheetName val="Темп VS ИПГ"/>
      <sheetName val="МУ770_Т1"/>
      <sheetName val="ИПЦ_ИПГ"/>
      <sheetName val="ПУЦ (п.67)"/>
      <sheetName val="Гр&amp;ПУЦ_v2"/>
      <sheetName val="Лист1"/>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cell r="E14" t="str">
            <v>Убинский муниципальный округ (село Убинское)</v>
          </cell>
        </row>
        <row r="15">
          <cell r="D15" t="str">
            <v/>
          </cell>
          <cell r="E15"/>
        </row>
        <row r="16">
          <cell r="D16" t="str">
            <v>Код ОКТМО</v>
          </cell>
          <cell r="E16" t="str">
            <v>50654440101</v>
          </cell>
        </row>
        <row r="17">
          <cell r="D17" t="str">
            <v>Система теплоснабжения</v>
          </cell>
          <cell r="E17"/>
        </row>
        <row r="18">
          <cell r="D18" t="str">
            <v>Вид топлива, использование которого преобладает в системе теплоснабжения</v>
          </cell>
          <cell r="E18" t="str">
            <v>Газ</v>
          </cell>
        </row>
      </sheetData>
      <sheetData sheetId="4"/>
      <sheetData sheetId="5"/>
      <sheetData sheetId="6"/>
      <sheetData sheetId="7">
        <row r="12">
          <cell r="F12">
            <v>1278.3072413778675</v>
          </cell>
        </row>
        <row r="13">
          <cell r="F13">
            <v>156.1</v>
          </cell>
        </row>
        <row r="16">
          <cell r="F16">
            <v>7000</v>
          </cell>
        </row>
        <row r="17">
          <cell r="F17">
            <v>1.1285714285714286</v>
          </cell>
        </row>
        <row r="20">
          <cell r="F20">
            <v>22.307053372799995</v>
          </cell>
        </row>
        <row r="21">
          <cell r="F21">
            <v>21.531904799999996</v>
          </cell>
        </row>
        <row r="22">
          <cell r="F22">
            <v>1.036</v>
          </cell>
        </row>
        <row r="23">
          <cell r="F23" t="str">
            <v>-</v>
          </cell>
        </row>
      </sheetData>
      <sheetData sheetId="8">
        <row r="16">
          <cell r="E16">
            <v>7900</v>
          </cell>
        </row>
        <row r="20">
          <cell r="E20">
            <v>0.21299999999999999</v>
          </cell>
        </row>
        <row r="21">
          <cell r="E21">
            <v>9.6000000000000002E-2</v>
          </cell>
        </row>
        <row r="25">
          <cell r="E25" t="str">
            <v>ООО "Газпром межрегионгаз Новосибирск", ООО "Газпром газораспределение Томск" (с 17.02.2025 ООО "Газпром газораспределение Сибирь")</v>
          </cell>
        </row>
        <row r="26">
          <cell r="D26" t="str">
            <v>Среднеарифметическое значение между установленными предельными максимальным и минимальным уровнями оптовых цен, действовавшими на день окончания (i-2)-го расчетного периода регулирования в системе теплоснабжения, без НДС, руб./тыс. куб. м</v>
          </cell>
          <cell r="E26">
            <v>5670</v>
          </cell>
        </row>
        <row r="27">
          <cell r="D27" t="str">
            <v>Тариф на услуги по транспортировке газа по газораспределительным сетям, действовавший на день окончания (i-2)-го расчетного периода регулирования в системе теплоснабжения, без НДС, руб./тыс. куб. м</v>
          </cell>
          <cell r="E27">
            <v>689.14</v>
          </cell>
        </row>
        <row r="28">
          <cell r="D28" t="str">
            <v>Размер платы за снабженческо-сбытовые услуги, действовавший на день окончания (i-2)-го расчетного периода регулирования в системе теплоснабжения, без НДС, руб./тыс. куб. м</v>
          </cell>
          <cell r="E28">
            <v>144.72999999999999</v>
          </cell>
        </row>
        <row r="29">
          <cell r="D29" t="str">
            <v>Специальная надбавка к тарифам на услуги по транспортировке газа по газораспределительным сетям, действовавшая на день окончания (i-2)-го расчетного периода регулирования в системе теплоснабжения, без НДС, руб./тыс. куб. м</v>
          </cell>
          <cell r="E29">
            <v>206.25</v>
          </cell>
        </row>
        <row r="32">
          <cell r="E32">
            <v>6710.12</v>
          </cell>
        </row>
      </sheetData>
      <sheetData sheetId="9"/>
      <sheetData sheetId="10"/>
      <sheetData sheetId="11"/>
      <sheetData sheetId="12"/>
      <sheetData sheetId="13">
        <row r="12">
          <cell r="F12">
            <v>2135.9323601194424</v>
          </cell>
        </row>
        <row r="13">
          <cell r="F13">
            <v>119259.45174981897</v>
          </cell>
        </row>
        <row r="14">
          <cell r="F14">
            <v>64899</v>
          </cell>
        </row>
        <row r="15">
          <cell r="F15">
            <v>1.071</v>
          </cell>
        </row>
        <row r="16">
          <cell r="F16">
            <v>1</v>
          </cell>
        </row>
        <row r="17">
          <cell r="F17">
            <v>1</v>
          </cell>
        </row>
        <row r="18">
          <cell r="F18">
            <v>40220.845230503684</v>
          </cell>
        </row>
        <row r="19">
          <cell r="F19">
            <v>0</v>
          </cell>
        </row>
        <row r="20">
          <cell r="F20">
            <v>23441.524932855718</v>
          </cell>
        </row>
        <row r="21">
          <cell r="F21">
            <v>1</v>
          </cell>
        </row>
        <row r="22">
          <cell r="F22">
            <v>24548.869037237404</v>
          </cell>
        </row>
        <row r="23">
          <cell r="F23">
            <v>21</v>
          </cell>
        </row>
        <row r="26">
          <cell r="F26">
            <v>2892</v>
          </cell>
        </row>
        <row r="28">
          <cell r="F28">
            <v>159.49943850167321</v>
          </cell>
        </row>
        <row r="29">
          <cell r="F29">
            <v>0.18591902000000002</v>
          </cell>
        </row>
        <row r="30">
          <cell r="F30">
            <v>500</v>
          </cell>
        </row>
        <row r="31">
          <cell r="F31">
            <v>0.21369165990259753</v>
          </cell>
        </row>
        <row r="32">
          <cell r="F32">
            <v>0.20047619047619047</v>
          </cell>
        </row>
        <row r="33">
          <cell r="F33">
            <v>0.13880000000000001</v>
          </cell>
        </row>
        <row r="34">
          <cell r="F34">
            <v>0.12640000000000001</v>
          </cell>
        </row>
        <row r="35">
          <cell r="F35">
            <v>10</v>
          </cell>
        </row>
        <row r="37">
          <cell r="F37">
            <v>1.7157947422665329</v>
          </cell>
        </row>
        <row r="39">
          <cell r="F39">
            <v>21.531904799999996</v>
          </cell>
        </row>
        <row r="40">
          <cell r="F40">
            <v>7</v>
          </cell>
        </row>
        <row r="42">
          <cell r="F42">
            <v>0.97</v>
          </cell>
        </row>
        <row r="44">
          <cell r="F44">
            <v>0.36199999999999999</v>
          </cell>
        </row>
      </sheetData>
      <sheetData sheetId="14">
        <row r="12">
          <cell r="E12" t="str">
            <v>V</v>
          </cell>
        </row>
        <row r="13">
          <cell r="E13" t="str">
            <v>6 и менее баллов</v>
          </cell>
        </row>
        <row r="14">
          <cell r="E14" t="str">
            <v>до 200</v>
          </cell>
        </row>
        <row r="15">
          <cell r="E15" t="str">
            <v>нет</v>
          </cell>
        </row>
        <row r="19">
          <cell r="E19"/>
        </row>
        <row r="20">
          <cell r="E20">
            <v>-37</v>
          </cell>
        </row>
        <row r="23">
          <cell r="E23" t="str">
            <v>нет</v>
          </cell>
        </row>
        <row r="28">
          <cell r="E28">
            <v>5515.9310416666667</v>
          </cell>
        </row>
        <row r="29">
          <cell r="E29">
            <v>5878.6480833333326</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5.45</v>
          </cell>
        </row>
        <row r="12">
          <cell r="E12">
            <v>0.2</v>
          </cell>
        </row>
        <row r="13">
          <cell r="E13">
            <v>300</v>
          </cell>
        </row>
        <row r="14">
          <cell r="E14">
            <v>61211</v>
          </cell>
        </row>
        <row r="15">
          <cell r="E15">
            <v>45675</v>
          </cell>
        </row>
        <row r="16">
          <cell r="E16">
            <v>65637</v>
          </cell>
        </row>
        <row r="17">
          <cell r="E17">
            <v>31684</v>
          </cell>
        </row>
        <row r="21">
          <cell r="E21" t="str">
            <v>МУП г. Новосибирска "Горводоканал"</v>
          </cell>
        </row>
        <row r="22">
          <cell r="E22">
            <v>20170.833333333332</v>
          </cell>
        </row>
        <row r="23">
          <cell r="E23">
            <v>18020</v>
          </cell>
        </row>
        <row r="25">
          <cell r="E25" t="str">
            <v>МУП г. Новосибирска "Горводоканал"</v>
          </cell>
        </row>
        <row r="26">
          <cell r="E26">
            <v>38240.416666666664</v>
          </cell>
        </row>
        <row r="27">
          <cell r="E27">
            <v>19570</v>
          </cell>
        </row>
      </sheetData>
      <sheetData sheetId="18"/>
      <sheetData sheetId="19">
        <row r="11">
          <cell r="E11">
            <v>-2.9000000000000026E-2</v>
          </cell>
          <cell r="F11">
            <v>0.245</v>
          </cell>
          <cell r="G11">
            <v>0.114</v>
          </cell>
          <cell r="H11">
            <v>0.04</v>
          </cell>
          <cell r="I11">
            <v>0.121</v>
          </cell>
          <cell r="J11">
            <v>0.03</v>
          </cell>
          <cell r="K11">
            <v>6.0999999999999999E-2</v>
          </cell>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cell r="AM11"/>
          <cell r="AN11"/>
          <cell r="AO11"/>
          <cell r="AP11"/>
          <cell r="AQ11"/>
          <cell r="AR11"/>
          <cell r="AS11"/>
          <cell r="AT11"/>
          <cell r="AU11"/>
          <cell r="AV11"/>
          <cell r="AW11"/>
          <cell r="AX11"/>
          <cell r="AY11"/>
          <cell r="AZ11"/>
          <cell r="BA11"/>
          <cell r="BB11"/>
          <cell r="BC11"/>
          <cell r="BD11"/>
          <cell r="BE11"/>
          <cell r="BF11"/>
          <cell r="BG11"/>
          <cell r="BH11"/>
          <cell r="BI11"/>
          <cell r="BJ11"/>
          <cell r="BK11"/>
          <cell r="BL11"/>
          <cell r="BM11"/>
          <cell r="BN11"/>
          <cell r="BO11"/>
          <cell r="BP11"/>
          <cell r="BQ11"/>
          <cell r="BR11"/>
          <cell r="BS11"/>
          <cell r="BT11"/>
          <cell r="BU11"/>
          <cell r="BV11"/>
          <cell r="BW11"/>
          <cell r="BX11"/>
          <cell r="BY11"/>
          <cell r="BZ11"/>
          <cell r="CA11"/>
          <cell r="CB11"/>
          <cell r="CC11"/>
          <cell r="CD11"/>
          <cell r="CE11"/>
          <cell r="CF11"/>
        </row>
      </sheetData>
      <sheetData sheetId="20"/>
      <sheetData sheetId="21"/>
      <sheetData sheetId="22">
        <row r="12">
          <cell r="F12">
            <v>647.42375492967631</v>
          </cell>
        </row>
        <row r="14">
          <cell r="F14">
            <v>11240.693723164601</v>
          </cell>
        </row>
        <row r="15">
          <cell r="F15">
            <v>0.25</v>
          </cell>
        </row>
        <row r="18">
          <cell r="F18">
            <v>15</v>
          </cell>
        </row>
        <row r="19">
          <cell r="F19">
            <v>2699.0944349242141</v>
          </cell>
        </row>
        <row r="20">
          <cell r="F20">
            <v>2.1999999999999999E-2</v>
          </cell>
        </row>
        <row r="21">
          <cell r="F21">
            <v>10</v>
          </cell>
        </row>
        <row r="22">
          <cell r="F22">
            <v>0.47849831550501964</v>
          </cell>
        </row>
        <row r="23">
          <cell r="F23">
            <v>3.0000000000000001E-3</v>
          </cell>
        </row>
        <row r="24">
          <cell r="F24">
            <v>159.49943850167321</v>
          </cell>
        </row>
      </sheetData>
      <sheetData sheetId="23"/>
      <sheetData sheetId="24">
        <row r="12">
          <cell r="F12">
            <v>310.35114583252141</v>
          </cell>
        </row>
        <row r="16">
          <cell r="F16">
            <v>832.33500000000004</v>
          </cell>
        </row>
        <row r="17">
          <cell r="F17">
            <v>43385</v>
          </cell>
        </row>
        <row r="18">
          <cell r="F18">
            <v>1.4999999999999999E-2</v>
          </cell>
        </row>
        <row r="19">
          <cell r="F19">
            <v>12104</v>
          </cell>
        </row>
        <row r="20">
          <cell r="F20">
            <v>1.4999999999999999E-2</v>
          </cell>
        </row>
        <row r="21">
          <cell r="F21">
            <v>1221.9019409821399</v>
          </cell>
        </row>
        <row r="22">
          <cell r="F22">
            <v>3.6112641666666665</v>
          </cell>
        </row>
        <row r="23">
          <cell r="F23">
            <v>110</v>
          </cell>
        </row>
        <row r="24">
          <cell r="F24">
            <v>8497.1999999999989</v>
          </cell>
        </row>
        <row r="25">
          <cell r="F25">
            <v>0.36199999999999999</v>
          </cell>
        </row>
        <row r="26">
          <cell r="F26">
            <v>29.520959999999999</v>
          </cell>
        </row>
        <row r="27">
          <cell r="F27">
            <v>1296.7467102743137</v>
          </cell>
        </row>
        <row r="28">
          <cell r="F28">
            <v>995.96521526444985</v>
          </cell>
        </row>
        <row r="29">
          <cell r="F29">
            <v>300.78149500986387</v>
          </cell>
        </row>
        <row r="30">
          <cell r="F30">
            <v>882.19928843517414</v>
          </cell>
        </row>
      </sheetData>
      <sheetData sheetId="25"/>
      <sheetData sheetId="26">
        <row r="8">
          <cell r="F8" t="str">
            <v>нет</v>
          </cell>
        </row>
        <row r="15">
          <cell r="D15" t="str">
            <v>АО "Новосибирскэнергосбыт"</v>
          </cell>
        </row>
        <row r="21">
          <cell r="D21"/>
        </row>
      </sheetData>
      <sheetData sheetId="27">
        <row r="11">
          <cell r="E11">
            <v>1871</v>
          </cell>
        </row>
        <row r="12">
          <cell r="E12">
            <v>61</v>
          </cell>
        </row>
        <row r="13">
          <cell r="E13">
            <v>73</v>
          </cell>
        </row>
        <row r="16">
          <cell r="E16" t="str">
            <v>МУП г. Новосибирска "Горводоканал"</v>
          </cell>
        </row>
        <row r="17">
          <cell r="E17">
            <v>15.28</v>
          </cell>
        </row>
        <row r="18">
          <cell r="E18" t="str">
            <v>МУП г. Новосибирска "Горводоканал"</v>
          </cell>
        </row>
        <row r="19">
          <cell r="E19"/>
        </row>
      </sheetData>
      <sheetData sheetId="28"/>
      <sheetData sheetId="29">
        <row r="12">
          <cell r="F12">
            <v>87.440290045190167</v>
          </cell>
        </row>
        <row r="17">
          <cell r="F17">
            <v>0.02</v>
          </cell>
        </row>
      </sheetData>
      <sheetData sheetId="30">
        <row r="12">
          <cell r="F12">
            <v>0</v>
          </cell>
        </row>
        <row r="13">
          <cell r="F13">
            <v>0</v>
          </cell>
        </row>
        <row r="19">
          <cell r="F19">
            <v>0</v>
          </cell>
        </row>
      </sheetData>
      <sheetData sheetId="31">
        <row r="11">
          <cell r="E11" t="str">
            <v>да</v>
          </cell>
        </row>
        <row r="12">
          <cell r="E12"/>
        </row>
        <row r="17">
          <cell r="E17"/>
        </row>
        <row r="18">
          <cell r="E18" t="str">
            <v>да</v>
          </cell>
        </row>
        <row r="19">
          <cell r="E19"/>
        </row>
        <row r="22">
          <cell r="E22"/>
        </row>
        <row r="23">
          <cell r="E23"/>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tabSelected="1" workbookViewId="0">
      <selection activeCell="C20" sqref="C20"/>
    </sheetView>
  </sheetViews>
  <sheetFormatPr defaultRowHeight="12.75" x14ac:dyDescent="0.2"/>
  <cols>
    <col min="1" max="1" width="9.140625" style="2" customWidth="1"/>
    <col min="2" max="2" width="100.5703125" style="2" customWidth="1"/>
    <col min="3" max="3" width="20.85546875" style="7" customWidth="1"/>
    <col min="4" max="247" width="9.140625" style="2"/>
    <col min="248" max="248" width="3.5703125" style="2" customWidth="1"/>
    <col min="249" max="249" width="96.85546875" style="2" customWidth="1"/>
    <col min="250" max="250" width="30.85546875" style="2" customWidth="1"/>
    <col min="251" max="251" width="12.5703125" style="2" customWidth="1"/>
    <col min="252" max="252" width="5.140625" style="2" customWidth="1"/>
    <col min="253" max="253" width="9.140625" style="2"/>
    <col min="254" max="254" width="4.85546875" style="2" customWidth="1"/>
    <col min="255" max="255" width="30.5703125" style="2" customWidth="1"/>
    <col min="256" max="256" width="33.85546875" style="2" customWidth="1"/>
    <col min="257" max="257" width="5.140625" style="2" customWidth="1"/>
    <col min="258" max="259" width="17.5703125" style="2" customWidth="1"/>
    <col min="260" max="503" width="9.140625" style="2"/>
    <col min="504" max="504" width="3.5703125" style="2" customWidth="1"/>
    <col min="505" max="505" width="96.85546875" style="2" customWidth="1"/>
    <col min="506" max="506" width="30.85546875" style="2" customWidth="1"/>
    <col min="507" max="507" width="12.5703125" style="2" customWidth="1"/>
    <col min="508" max="508" width="5.140625" style="2" customWidth="1"/>
    <col min="509" max="509" width="9.140625" style="2"/>
    <col min="510" max="510" width="4.85546875" style="2" customWidth="1"/>
    <col min="511" max="511" width="30.5703125" style="2" customWidth="1"/>
    <col min="512" max="512" width="33.85546875" style="2" customWidth="1"/>
    <col min="513" max="513" width="5.140625" style="2" customWidth="1"/>
    <col min="514" max="515" width="17.5703125" style="2" customWidth="1"/>
    <col min="516" max="759" width="9.140625" style="2"/>
    <col min="760" max="760" width="3.5703125" style="2" customWidth="1"/>
    <col min="761" max="761" width="96.85546875" style="2" customWidth="1"/>
    <col min="762" max="762" width="30.85546875" style="2" customWidth="1"/>
    <col min="763" max="763" width="12.5703125" style="2" customWidth="1"/>
    <col min="764" max="764" width="5.140625" style="2" customWidth="1"/>
    <col min="765" max="765" width="9.140625" style="2"/>
    <col min="766" max="766" width="4.85546875" style="2" customWidth="1"/>
    <col min="767" max="767" width="30.5703125" style="2" customWidth="1"/>
    <col min="768" max="768" width="33.85546875" style="2" customWidth="1"/>
    <col min="769" max="769" width="5.140625" style="2" customWidth="1"/>
    <col min="770" max="771" width="17.5703125" style="2" customWidth="1"/>
    <col min="772" max="1015" width="9.140625" style="2"/>
    <col min="1016" max="1016" width="3.5703125" style="2" customWidth="1"/>
    <col min="1017" max="1017" width="96.85546875" style="2" customWidth="1"/>
    <col min="1018" max="1018" width="30.85546875" style="2" customWidth="1"/>
    <col min="1019" max="1019" width="12.5703125" style="2" customWidth="1"/>
    <col min="1020" max="1020" width="5.140625" style="2" customWidth="1"/>
    <col min="1021" max="1021" width="9.140625" style="2"/>
    <col min="1022" max="1022" width="4.85546875" style="2" customWidth="1"/>
    <col min="1023" max="1023" width="30.5703125" style="2" customWidth="1"/>
    <col min="1024" max="1024" width="33.85546875" style="2" customWidth="1"/>
    <col min="1025" max="1025" width="5.140625" style="2" customWidth="1"/>
    <col min="1026" max="1027" width="17.5703125" style="2" customWidth="1"/>
    <col min="1028" max="1271" width="9.140625" style="2"/>
    <col min="1272" max="1272" width="3.5703125" style="2" customWidth="1"/>
    <col min="1273" max="1273" width="96.85546875" style="2" customWidth="1"/>
    <col min="1274" max="1274" width="30.85546875" style="2" customWidth="1"/>
    <col min="1275" max="1275" width="12.5703125" style="2" customWidth="1"/>
    <col min="1276" max="1276" width="5.140625" style="2" customWidth="1"/>
    <col min="1277" max="1277" width="9.140625" style="2"/>
    <col min="1278" max="1278" width="4.85546875" style="2" customWidth="1"/>
    <col min="1279" max="1279" width="30.5703125" style="2" customWidth="1"/>
    <col min="1280" max="1280" width="33.85546875" style="2" customWidth="1"/>
    <col min="1281" max="1281" width="5.140625" style="2" customWidth="1"/>
    <col min="1282" max="1283" width="17.5703125" style="2" customWidth="1"/>
    <col min="1284" max="1527" width="9.140625" style="2"/>
    <col min="1528" max="1528" width="3.5703125" style="2" customWidth="1"/>
    <col min="1529" max="1529" width="96.85546875" style="2" customWidth="1"/>
    <col min="1530" max="1530" width="30.85546875" style="2" customWidth="1"/>
    <col min="1531" max="1531" width="12.5703125" style="2" customWidth="1"/>
    <col min="1532" max="1532" width="5.140625" style="2" customWidth="1"/>
    <col min="1533" max="1533" width="9.140625" style="2"/>
    <col min="1534" max="1534" width="4.85546875" style="2" customWidth="1"/>
    <col min="1535" max="1535" width="30.5703125" style="2" customWidth="1"/>
    <col min="1536" max="1536" width="33.85546875" style="2" customWidth="1"/>
    <col min="1537" max="1537" width="5.140625" style="2" customWidth="1"/>
    <col min="1538" max="1539" width="17.5703125" style="2" customWidth="1"/>
    <col min="1540" max="1783" width="9.140625" style="2"/>
    <col min="1784" max="1784" width="3.5703125" style="2" customWidth="1"/>
    <col min="1785" max="1785" width="96.85546875" style="2" customWidth="1"/>
    <col min="1786" max="1786" width="30.85546875" style="2" customWidth="1"/>
    <col min="1787" max="1787" width="12.5703125" style="2" customWidth="1"/>
    <col min="1788" max="1788" width="5.140625" style="2" customWidth="1"/>
    <col min="1789" max="1789" width="9.140625" style="2"/>
    <col min="1790" max="1790" width="4.85546875" style="2" customWidth="1"/>
    <col min="1791" max="1791" width="30.5703125" style="2" customWidth="1"/>
    <col min="1792" max="1792" width="33.85546875" style="2" customWidth="1"/>
    <col min="1793" max="1793" width="5.140625" style="2" customWidth="1"/>
    <col min="1794" max="1795" width="17.5703125" style="2" customWidth="1"/>
    <col min="1796" max="2039" width="9.140625" style="2"/>
    <col min="2040" max="2040" width="3.5703125" style="2" customWidth="1"/>
    <col min="2041" max="2041" width="96.85546875" style="2" customWidth="1"/>
    <col min="2042" max="2042" width="30.85546875" style="2" customWidth="1"/>
    <col min="2043" max="2043" width="12.5703125" style="2" customWidth="1"/>
    <col min="2044" max="2044" width="5.140625" style="2" customWidth="1"/>
    <col min="2045" max="2045" width="9.140625" style="2"/>
    <col min="2046" max="2046" width="4.85546875" style="2" customWidth="1"/>
    <col min="2047" max="2047" width="30.5703125" style="2" customWidth="1"/>
    <col min="2048" max="2048" width="33.85546875" style="2" customWidth="1"/>
    <col min="2049" max="2049" width="5.140625" style="2" customWidth="1"/>
    <col min="2050" max="2051" width="17.5703125" style="2" customWidth="1"/>
    <col min="2052" max="2295" width="9.140625" style="2"/>
    <col min="2296" max="2296" width="3.5703125" style="2" customWidth="1"/>
    <col min="2297" max="2297" width="96.85546875" style="2" customWidth="1"/>
    <col min="2298" max="2298" width="30.85546875" style="2" customWidth="1"/>
    <col min="2299" max="2299" width="12.5703125" style="2" customWidth="1"/>
    <col min="2300" max="2300" width="5.140625" style="2" customWidth="1"/>
    <col min="2301" max="2301" width="9.140625" style="2"/>
    <col min="2302" max="2302" width="4.85546875" style="2" customWidth="1"/>
    <col min="2303" max="2303" width="30.5703125" style="2" customWidth="1"/>
    <col min="2304" max="2304" width="33.85546875" style="2" customWidth="1"/>
    <col min="2305" max="2305" width="5.140625" style="2" customWidth="1"/>
    <col min="2306" max="2307" width="17.5703125" style="2" customWidth="1"/>
    <col min="2308" max="2551" width="9.140625" style="2"/>
    <col min="2552" max="2552" width="3.5703125" style="2" customWidth="1"/>
    <col min="2553" max="2553" width="96.85546875" style="2" customWidth="1"/>
    <col min="2554" max="2554" width="30.85546875" style="2" customWidth="1"/>
    <col min="2555" max="2555" width="12.5703125" style="2" customWidth="1"/>
    <col min="2556" max="2556" width="5.140625" style="2" customWidth="1"/>
    <col min="2557" max="2557" width="9.140625" style="2"/>
    <col min="2558" max="2558" width="4.85546875" style="2" customWidth="1"/>
    <col min="2559" max="2559" width="30.5703125" style="2" customWidth="1"/>
    <col min="2560" max="2560" width="33.85546875" style="2" customWidth="1"/>
    <col min="2561" max="2561" width="5.140625" style="2" customWidth="1"/>
    <col min="2562" max="2563" width="17.5703125" style="2" customWidth="1"/>
    <col min="2564" max="2807" width="9.140625" style="2"/>
    <col min="2808" max="2808" width="3.5703125" style="2" customWidth="1"/>
    <col min="2809" max="2809" width="96.85546875" style="2" customWidth="1"/>
    <col min="2810" max="2810" width="30.85546875" style="2" customWidth="1"/>
    <col min="2811" max="2811" width="12.5703125" style="2" customWidth="1"/>
    <col min="2812" max="2812" width="5.140625" style="2" customWidth="1"/>
    <col min="2813" max="2813" width="9.140625" style="2"/>
    <col min="2814" max="2814" width="4.85546875" style="2" customWidth="1"/>
    <col min="2815" max="2815" width="30.5703125" style="2" customWidth="1"/>
    <col min="2816" max="2816" width="33.85546875" style="2" customWidth="1"/>
    <col min="2817" max="2817" width="5.140625" style="2" customWidth="1"/>
    <col min="2818" max="2819" width="17.5703125" style="2" customWidth="1"/>
    <col min="2820" max="3063" width="9.140625" style="2"/>
    <col min="3064" max="3064" width="3.5703125" style="2" customWidth="1"/>
    <col min="3065" max="3065" width="96.85546875" style="2" customWidth="1"/>
    <col min="3066" max="3066" width="30.85546875" style="2" customWidth="1"/>
    <col min="3067" max="3067" width="12.5703125" style="2" customWidth="1"/>
    <col min="3068" max="3068" width="5.140625" style="2" customWidth="1"/>
    <col min="3069" max="3069" width="9.140625" style="2"/>
    <col min="3070" max="3070" width="4.85546875" style="2" customWidth="1"/>
    <col min="3071" max="3071" width="30.5703125" style="2" customWidth="1"/>
    <col min="3072" max="3072" width="33.85546875" style="2" customWidth="1"/>
    <col min="3073" max="3073" width="5.140625" style="2" customWidth="1"/>
    <col min="3074" max="3075" width="17.5703125" style="2" customWidth="1"/>
    <col min="3076" max="3319" width="9.140625" style="2"/>
    <col min="3320" max="3320" width="3.5703125" style="2" customWidth="1"/>
    <col min="3321" max="3321" width="96.85546875" style="2" customWidth="1"/>
    <col min="3322" max="3322" width="30.85546875" style="2" customWidth="1"/>
    <col min="3323" max="3323" width="12.5703125" style="2" customWidth="1"/>
    <col min="3324" max="3324" width="5.140625" style="2" customWidth="1"/>
    <col min="3325" max="3325" width="9.140625" style="2"/>
    <col min="3326" max="3326" width="4.85546875" style="2" customWidth="1"/>
    <col min="3327" max="3327" width="30.5703125" style="2" customWidth="1"/>
    <col min="3328" max="3328" width="33.85546875" style="2" customWidth="1"/>
    <col min="3329" max="3329" width="5.140625" style="2" customWidth="1"/>
    <col min="3330" max="3331" width="17.5703125" style="2" customWidth="1"/>
    <col min="3332" max="3575" width="9.140625" style="2"/>
    <col min="3576" max="3576" width="3.5703125" style="2" customWidth="1"/>
    <col min="3577" max="3577" width="96.85546875" style="2" customWidth="1"/>
    <col min="3578" max="3578" width="30.85546875" style="2" customWidth="1"/>
    <col min="3579" max="3579" width="12.5703125" style="2" customWidth="1"/>
    <col min="3580" max="3580" width="5.140625" style="2" customWidth="1"/>
    <col min="3581" max="3581" width="9.140625" style="2"/>
    <col min="3582" max="3582" width="4.85546875" style="2" customWidth="1"/>
    <col min="3583" max="3583" width="30.5703125" style="2" customWidth="1"/>
    <col min="3584" max="3584" width="33.85546875" style="2" customWidth="1"/>
    <col min="3585" max="3585" width="5.140625" style="2" customWidth="1"/>
    <col min="3586" max="3587" width="17.5703125" style="2" customWidth="1"/>
    <col min="3588" max="3831" width="9.140625" style="2"/>
    <col min="3832" max="3832" width="3.5703125" style="2" customWidth="1"/>
    <col min="3833" max="3833" width="96.85546875" style="2" customWidth="1"/>
    <col min="3834" max="3834" width="30.85546875" style="2" customWidth="1"/>
    <col min="3835" max="3835" width="12.5703125" style="2" customWidth="1"/>
    <col min="3836" max="3836" width="5.140625" style="2" customWidth="1"/>
    <col min="3837" max="3837" width="9.140625" style="2"/>
    <col min="3838" max="3838" width="4.85546875" style="2" customWidth="1"/>
    <col min="3839" max="3839" width="30.5703125" style="2" customWidth="1"/>
    <col min="3840" max="3840" width="33.85546875" style="2" customWidth="1"/>
    <col min="3841" max="3841" width="5.140625" style="2" customWidth="1"/>
    <col min="3842" max="3843" width="17.5703125" style="2" customWidth="1"/>
    <col min="3844" max="4087" width="9.140625" style="2"/>
    <col min="4088" max="4088" width="3.5703125" style="2" customWidth="1"/>
    <col min="4089" max="4089" width="96.85546875" style="2" customWidth="1"/>
    <col min="4090" max="4090" width="30.85546875" style="2" customWidth="1"/>
    <col min="4091" max="4091" width="12.5703125" style="2" customWidth="1"/>
    <col min="4092" max="4092" width="5.140625" style="2" customWidth="1"/>
    <col min="4093" max="4093" width="9.140625" style="2"/>
    <col min="4094" max="4094" width="4.85546875" style="2" customWidth="1"/>
    <col min="4095" max="4095" width="30.5703125" style="2" customWidth="1"/>
    <col min="4096" max="4096" width="33.85546875" style="2" customWidth="1"/>
    <col min="4097" max="4097" width="5.140625" style="2" customWidth="1"/>
    <col min="4098" max="4099" width="17.5703125" style="2" customWidth="1"/>
    <col min="4100" max="4343" width="9.140625" style="2"/>
    <col min="4344" max="4344" width="3.5703125" style="2" customWidth="1"/>
    <col min="4345" max="4345" width="96.85546875" style="2" customWidth="1"/>
    <col min="4346" max="4346" width="30.85546875" style="2" customWidth="1"/>
    <col min="4347" max="4347" width="12.5703125" style="2" customWidth="1"/>
    <col min="4348" max="4348" width="5.140625" style="2" customWidth="1"/>
    <col min="4349" max="4349" width="9.140625" style="2"/>
    <col min="4350" max="4350" width="4.85546875" style="2" customWidth="1"/>
    <col min="4351" max="4351" width="30.5703125" style="2" customWidth="1"/>
    <col min="4352" max="4352" width="33.85546875" style="2" customWidth="1"/>
    <col min="4353" max="4353" width="5.140625" style="2" customWidth="1"/>
    <col min="4354" max="4355" width="17.5703125" style="2" customWidth="1"/>
    <col min="4356" max="4599" width="9.140625" style="2"/>
    <col min="4600" max="4600" width="3.5703125" style="2" customWidth="1"/>
    <col min="4601" max="4601" width="96.85546875" style="2" customWidth="1"/>
    <col min="4602" max="4602" width="30.85546875" style="2" customWidth="1"/>
    <col min="4603" max="4603" width="12.5703125" style="2" customWidth="1"/>
    <col min="4604" max="4604" width="5.140625" style="2" customWidth="1"/>
    <col min="4605" max="4605" width="9.140625" style="2"/>
    <col min="4606" max="4606" width="4.85546875" style="2" customWidth="1"/>
    <col min="4607" max="4607" width="30.5703125" style="2" customWidth="1"/>
    <col min="4608" max="4608" width="33.85546875" style="2" customWidth="1"/>
    <col min="4609" max="4609" width="5.140625" style="2" customWidth="1"/>
    <col min="4610" max="4611" width="17.5703125" style="2" customWidth="1"/>
    <col min="4612" max="4855" width="9.140625" style="2"/>
    <col min="4856" max="4856" width="3.5703125" style="2" customWidth="1"/>
    <col min="4857" max="4857" width="96.85546875" style="2" customWidth="1"/>
    <col min="4858" max="4858" width="30.85546875" style="2" customWidth="1"/>
    <col min="4859" max="4859" width="12.5703125" style="2" customWidth="1"/>
    <col min="4860" max="4860" width="5.140625" style="2" customWidth="1"/>
    <col min="4861" max="4861" width="9.140625" style="2"/>
    <col min="4862" max="4862" width="4.85546875" style="2" customWidth="1"/>
    <col min="4863" max="4863" width="30.5703125" style="2" customWidth="1"/>
    <col min="4864" max="4864" width="33.85546875" style="2" customWidth="1"/>
    <col min="4865" max="4865" width="5.140625" style="2" customWidth="1"/>
    <col min="4866" max="4867" width="17.5703125" style="2" customWidth="1"/>
    <col min="4868" max="5111" width="9.140625" style="2"/>
    <col min="5112" max="5112" width="3.5703125" style="2" customWidth="1"/>
    <col min="5113" max="5113" width="96.85546875" style="2" customWidth="1"/>
    <col min="5114" max="5114" width="30.85546875" style="2" customWidth="1"/>
    <col min="5115" max="5115" width="12.5703125" style="2" customWidth="1"/>
    <col min="5116" max="5116" width="5.140625" style="2" customWidth="1"/>
    <col min="5117" max="5117" width="9.140625" style="2"/>
    <col min="5118" max="5118" width="4.85546875" style="2" customWidth="1"/>
    <col min="5119" max="5119" width="30.5703125" style="2" customWidth="1"/>
    <col min="5120" max="5120" width="33.85546875" style="2" customWidth="1"/>
    <col min="5121" max="5121" width="5.140625" style="2" customWidth="1"/>
    <col min="5122" max="5123" width="17.5703125" style="2" customWidth="1"/>
    <col min="5124" max="5367" width="9.140625" style="2"/>
    <col min="5368" max="5368" width="3.5703125" style="2" customWidth="1"/>
    <col min="5369" max="5369" width="96.85546875" style="2" customWidth="1"/>
    <col min="5370" max="5370" width="30.85546875" style="2" customWidth="1"/>
    <col min="5371" max="5371" width="12.5703125" style="2" customWidth="1"/>
    <col min="5372" max="5372" width="5.140625" style="2" customWidth="1"/>
    <col min="5373" max="5373" width="9.140625" style="2"/>
    <col min="5374" max="5374" width="4.85546875" style="2" customWidth="1"/>
    <col min="5375" max="5375" width="30.5703125" style="2" customWidth="1"/>
    <col min="5376" max="5376" width="33.85546875" style="2" customWidth="1"/>
    <col min="5377" max="5377" width="5.140625" style="2" customWidth="1"/>
    <col min="5378" max="5379" width="17.5703125" style="2" customWidth="1"/>
    <col min="5380" max="5623" width="9.140625" style="2"/>
    <col min="5624" max="5624" width="3.5703125" style="2" customWidth="1"/>
    <col min="5625" max="5625" width="96.85546875" style="2" customWidth="1"/>
    <col min="5626" max="5626" width="30.85546875" style="2" customWidth="1"/>
    <col min="5627" max="5627" width="12.5703125" style="2" customWidth="1"/>
    <col min="5628" max="5628" width="5.140625" style="2" customWidth="1"/>
    <col min="5629" max="5629" width="9.140625" style="2"/>
    <col min="5630" max="5630" width="4.85546875" style="2" customWidth="1"/>
    <col min="5631" max="5631" width="30.5703125" style="2" customWidth="1"/>
    <col min="5632" max="5632" width="33.85546875" style="2" customWidth="1"/>
    <col min="5633" max="5633" width="5.140625" style="2" customWidth="1"/>
    <col min="5634" max="5635" width="17.5703125" style="2" customWidth="1"/>
    <col min="5636" max="5879" width="9.140625" style="2"/>
    <col min="5880" max="5880" width="3.5703125" style="2" customWidth="1"/>
    <col min="5881" max="5881" width="96.85546875" style="2" customWidth="1"/>
    <col min="5882" max="5882" width="30.85546875" style="2" customWidth="1"/>
    <col min="5883" max="5883" width="12.5703125" style="2" customWidth="1"/>
    <col min="5884" max="5884" width="5.140625" style="2" customWidth="1"/>
    <col min="5885" max="5885" width="9.140625" style="2"/>
    <col min="5886" max="5886" width="4.85546875" style="2" customWidth="1"/>
    <col min="5887" max="5887" width="30.5703125" style="2" customWidth="1"/>
    <col min="5888" max="5888" width="33.85546875" style="2" customWidth="1"/>
    <col min="5889" max="5889" width="5.140625" style="2" customWidth="1"/>
    <col min="5890" max="5891" width="17.5703125" style="2" customWidth="1"/>
    <col min="5892" max="6135" width="9.140625" style="2"/>
    <col min="6136" max="6136" width="3.5703125" style="2" customWidth="1"/>
    <col min="6137" max="6137" width="96.85546875" style="2" customWidth="1"/>
    <col min="6138" max="6138" width="30.85546875" style="2" customWidth="1"/>
    <col min="6139" max="6139" width="12.5703125" style="2" customWidth="1"/>
    <col min="6140" max="6140" width="5.140625" style="2" customWidth="1"/>
    <col min="6141" max="6141" width="9.140625" style="2"/>
    <col min="6142" max="6142" width="4.85546875" style="2" customWidth="1"/>
    <col min="6143" max="6143" width="30.5703125" style="2" customWidth="1"/>
    <col min="6144" max="6144" width="33.85546875" style="2" customWidth="1"/>
    <col min="6145" max="6145" width="5.140625" style="2" customWidth="1"/>
    <col min="6146" max="6147" width="17.5703125" style="2" customWidth="1"/>
    <col min="6148" max="6391" width="9.140625" style="2"/>
    <col min="6392" max="6392" width="3.5703125" style="2" customWidth="1"/>
    <col min="6393" max="6393" width="96.85546875" style="2" customWidth="1"/>
    <col min="6394" max="6394" width="30.85546875" style="2" customWidth="1"/>
    <col min="6395" max="6395" width="12.5703125" style="2" customWidth="1"/>
    <col min="6396" max="6396" width="5.140625" style="2" customWidth="1"/>
    <col min="6397" max="6397" width="9.140625" style="2"/>
    <col min="6398" max="6398" width="4.85546875" style="2" customWidth="1"/>
    <col min="6399" max="6399" width="30.5703125" style="2" customWidth="1"/>
    <col min="6400" max="6400" width="33.85546875" style="2" customWidth="1"/>
    <col min="6401" max="6401" width="5.140625" style="2" customWidth="1"/>
    <col min="6402" max="6403" width="17.5703125" style="2" customWidth="1"/>
    <col min="6404" max="6647" width="9.140625" style="2"/>
    <col min="6648" max="6648" width="3.5703125" style="2" customWidth="1"/>
    <col min="6649" max="6649" width="96.85546875" style="2" customWidth="1"/>
    <col min="6650" max="6650" width="30.85546875" style="2" customWidth="1"/>
    <col min="6651" max="6651" width="12.5703125" style="2" customWidth="1"/>
    <col min="6652" max="6652" width="5.140625" style="2" customWidth="1"/>
    <col min="6653" max="6653" width="9.140625" style="2"/>
    <col min="6654" max="6654" width="4.85546875" style="2" customWidth="1"/>
    <col min="6655" max="6655" width="30.5703125" style="2" customWidth="1"/>
    <col min="6656" max="6656" width="33.85546875" style="2" customWidth="1"/>
    <col min="6657" max="6657" width="5.140625" style="2" customWidth="1"/>
    <col min="6658" max="6659" width="17.5703125" style="2" customWidth="1"/>
    <col min="6660" max="6903" width="9.140625" style="2"/>
    <col min="6904" max="6904" width="3.5703125" style="2" customWidth="1"/>
    <col min="6905" max="6905" width="96.85546875" style="2" customWidth="1"/>
    <col min="6906" max="6906" width="30.85546875" style="2" customWidth="1"/>
    <col min="6907" max="6907" width="12.5703125" style="2" customWidth="1"/>
    <col min="6908" max="6908" width="5.140625" style="2" customWidth="1"/>
    <col min="6909" max="6909" width="9.140625" style="2"/>
    <col min="6910" max="6910" width="4.85546875" style="2" customWidth="1"/>
    <col min="6911" max="6911" width="30.5703125" style="2" customWidth="1"/>
    <col min="6912" max="6912" width="33.85546875" style="2" customWidth="1"/>
    <col min="6913" max="6913" width="5.140625" style="2" customWidth="1"/>
    <col min="6914" max="6915" width="17.5703125" style="2" customWidth="1"/>
    <col min="6916" max="7159" width="9.140625" style="2"/>
    <col min="7160" max="7160" width="3.5703125" style="2" customWidth="1"/>
    <col min="7161" max="7161" width="96.85546875" style="2" customWidth="1"/>
    <col min="7162" max="7162" width="30.85546875" style="2" customWidth="1"/>
    <col min="7163" max="7163" width="12.5703125" style="2" customWidth="1"/>
    <col min="7164" max="7164" width="5.140625" style="2" customWidth="1"/>
    <col min="7165" max="7165" width="9.140625" style="2"/>
    <col min="7166" max="7166" width="4.85546875" style="2" customWidth="1"/>
    <col min="7167" max="7167" width="30.5703125" style="2" customWidth="1"/>
    <col min="7168" max="7168" width="33.85546875" style="2" customWidth="1"/>
    <col min="7169" max="7169" width="5.140625" style="2" customWidth="1"/>
    <col min="7170" max="7171" width="17.5703125" style="2" customWidth="1"/>
    <col min="7172" max="7415" width="9.140625" style="2"/>
    <col min="7416" max="7416" width="3.5703125" style="2" customWidth="1"/>
    <col min="7417" max="7417" width="96.85546875" style="2" customWidth="1"/>
    <col min="7418" max="7418" width="30.85546875" style="2" customWidth="1"/>
    <col min="7419" max="7419" width="12.5703125" style="2" customWidth="1"/>
    <col min="7420" max="7420" width="5.140625" style="2" customWidth="1"/>
    <col min="7421" max="7421" width="9.140625" style="2"/>
    <col min="7422" max="7422" width="4.85546875" style="2" customWidth="1"/>
    <col min="7423" max="7423" width="30.5703125" style="2" customWidth="1"/>
    <col min="7424" max="7424" width="33.85546875" style="2" customWidth="1"/>
    <col min="7425" max="7425" width="5.140625" style="2" customWidth="1"/>
    <col min="7426" max="7427" width="17.5703125" style="2" customWidth="1"/>
    <col min="7428" max="7671" width="9.140625" style="2"/>
    <col min="7672" max="7672" width="3.5703125" style="2" customWidth="1"/>
    <col min="7673" max="7673" width="96.85546875" style="2" customWidth="1"/>
    <col min="7674" max="7674" width="30.85546875" style="2" customWidth="1"/>
    <col min="7675" max="7675" width="12.5703125" style="2" customWidth="1"/>
    <col min="7676" max="7676" width="5.140625" style="2" customWidth="1"/>
    <col min="7677" max="7677" width="9.140625" style="2"/>
    <col min="7678" max="7678" width="4.85546875" style="2" customWidth="1"/>
    <col min="7679" max="7679" width="30.5703125" style="2" customWidth="1"/>
    <col min="7680" max="7680" width="33.85546875" style="2" customWidth="1"/>
    <col min="7681" max="7681" width="5.140625" style="2" customWidth="1"/>
    <col min="7682" max="7683" width="17.5703125" style="2" customWidth="1"/>
    <col min="7684" max="7927" width="9.140625" style="2"/>
    <col min="7928" max="7928" width="3.5703125" style="2" customWidth="1"/>
    <col min="7929" max="7929" width="96.85546875" style="2" customWidth="1"/>
    <col min="7930" max="7930" width="30.85546875" style="2" customWidth="1"/>
    <col min="7931" max="7931" width="12.5703125" style="2" customWidth="1"/>
    <col min="7932" max="7932" width="5.140625" style="2" customWidth="1"/>
    <col min="7933" max="7933" width="9.140625" style="2"/>
    <col min="7934" max="7934" width="4.85546875" style="2" customWidth="1"/>
    <col min="7935" max="7935" width="30.5703125" style="2" customWidth="1"/>
    <col min="7936" max="7936" width="33.85546875" style="2" customWidth="1"/>
    <col min="7937" max="7937" width="5.140625" style="2" customWidth="1"/>
    <col min="7938" max="7939" width="17.5703125" style="2" customWidth="1"/>
    <col min="7940" max="8183" width="9.140625" style="2"/>
    <col min="8184" max="8184" width="3.5703125" style="2" customWidth="1"/>
    <col min="8185" max="8185" width="96.85546875" style="2" customWidth="1"/>
    <col min="8186" max="8186" width="30.85546875" style="2" customWidth="1"/>
    <col min="8187" max="8187" width="12.5703125" style="2" customWidth="1"/>
    <col min="8188" max="8188" width="5.140625" style="2" customWidth="1"/>
    <col min="8189" max="8189" width="9.140625" style="2"/>
    <col min="8190" max="8190" width="4.85546875" style="2" customWidth="1"/>
    <col min="8191" max="8191" width="30.5703125" style="2" customWidth="1"/>
    <col min="8192" max="8192" width="33.85546875" style="2" customWidth="1"/>
    <col min="8193" max="8193" width="5.140625" style="2" customWidth="1"/>
    <col min="8194" max="8195" width="17.5703125" style="2" customWidth="1"/>
    <col min="8196" max="8439" width="9.140625" style="2"/>
    <col min="8440" max="8440" width="3.5703125" style="2" customWidth="1"/>
    <col min="8441" max="8441" width="96.85546875" style="2" customWidth="1"/>
    <col min="8442" max="8442" width="30.85546875" style="2" customWidth="1"/>
    <col min="8443" max="8443" width="12.5703125" style="2" customWidth="1"/>
    <col min="8444" max="8444" width="5.140625" style="2" customWidth="1"/>
    <col min="8445" max="8445" width="9.140625" style="2"/>
    <col min="8446" max="8446" width="4.85546875" style="2" customWidth="1"/>
    <col min="8447" max="8447" width="30.5703125" style="2" customWidth="1"/>
    <col min="8448" max="8448" width="33.85546875" style="2" customWidth="1"/>
    <col min="8449" max="8449" width="5.140625" style="2" customWidth="1"/>
    <col min="8450" max="8451" width="17.5703125" style="2" customWidth="1"/>
    <col min="8452" max="8695" width="9.140625" style="2"/>
    <col min="8696" max="8696" width="3.5703125" style="2" customWidth="1"/>
    <col min="8697" max="8697" width="96.85546875" style="2" customWidth="1"/>
    <col min="8698" max="8698" width="30.85546875" style="2" customWidth="1"/>
    <col min="8699" max="8699" width="12.5703125" style="2" customWidth="1"/>
    <col min="8700" max="8700" width="5.140625" style="2" customWidth="1"/>
    <col min="8701" max="8701" width="9.140625" style="2"/>
    <col min="8702" max="8702" width="4.85546875" style="2" customWidth="1"/>
    <col min="8703" max="8703" width="30.5703125" style="2" customWidth="1"/>
    <col min="8704" max="8704" width="33.85546875" style="2" customWidth="1"/>
    <col min="8705" max="8705" width="5.140625" style="2" customWidth="1"/>
    <col min="8706" max="8707" width="17.5703125" style="2" customWidth="1"/>
    <col min="8708" max="8951" width="9.140625" style="2"/>
    <col min="8952" max="8952" width="3.5703125" style="2" customWidth="1"/>
    <col min="8953" max="8953" width="96.85546875" style="2" customWidth="1"/>
    <col min="8954" max="8954" width="30.85546875" style="2" customWidth="1"/>
    <col min="8955" max="8955" width="12.5703125" style="2" customWidth="1"/>
    <col min="8956" max="8956" width="5.140625" style="2" customWidth="1"/>
    <col min="8957" max="8957" width="9.140625" style="2"/>
    <col min="8958" max="8958" width="4.85546875" style="2" customWidth="1"/>
    <col min="8959" max="8959" width="30.5703125" style="2" customWidth="1"/>
    <col min="8960" max="8960" width="33.85546875" style="2" customWidth="1"/>
    <col min="8961" max="8961" width="5.140625" style="2" customWidth="1"/>
    <col min="8962" max="8963" width="17.5703125" style="2" customWidth="1"/>
    <col min="8964" max="9207" width="9.140625" style="2"/>
    <col min="9208" max="9208" width="3.5703125" style="2" customWidth="1"/>
    <col min="9209" max="9209" width="96.85546875" style="2" customWidth="1"/>
    <col min="9210" max="9210" width="30.85546875" style="2" customWidth="1"/>
    <col min="9211" max="9211" width="12.5703125" style="2" customWidth="1"/>
    <col min="9212" max="9212" width="5.140625" style="2" customWidth="1"/>
    <col min="9213" max="9213" width="9.140625" style="2"/>
    <col min="9214" max="9214" width="4.85546875" style="2" customWidth="1"/>
    <col min="9215" max="9215" width="30.5703125" style="2" customWidth="1"/>
    <col min="9216" max="9216" width="33.85546875" style="2" customWidth="1"/>
    <col min="9217" max="9217" width="5.140625" style="2" customWidth="1"/>
    <col min="9218" max="9219" width="17.5703125" style="2" customWidth="1"/>
    <col min="9220" max="9463" width="9.140625" style="2"/>
    <col min="9464" max="9464" width="3.5703125" style="2" customWidth="1"/>
    <col min="9465" max="9465" width="96.85546875" style="2" customWidth="1"/>
    <col min="9466" max="9466" width="30.85546875" style="2" customWidth="1"/>
    <col min="9467" max="9467" width="12.5703125" style="2" customWidth="1"/>
    <col min="9468" max="9468" width="5.140625" style="2" customWidth="1"/>
    <col min="9469" max="9469" width="9.140625" style="2"/>
    <col min="9470" max="9470" width="4.85546875" style="2" customWidth="1"/>
    <col min="9471" max="9471" width="30.5703125" style="2" customWidth="1"/>
    <col min="9472" max="9472" width="33.85546875" style="2" customWidth="1"/>
    <col min="9473" max="9473" width="5.140625" style="2" customWidth="1"/>
    <col min="9474" max="9475" width="17.5703125" style="2" customWidth="1"/>
    <col min="9476" max="9719" width="9.140625" style="2"/>
    <col min="9720" max="9720" width="3.5703125" style="2" customWidth="1"/>
    <col min="9721" max="9721" width="96.85546875" style="2" customWidth="1"/>
    <col min="9722" max="9722" width="30.85546875" style="2" customWidth="1"/>
    <col min="9723" max="9723" width="12.5703125" style="2" customWidth="1"/>
    <col min="9724" max="9724" width="5.140625" style="2" customWidth="1"/>
    <col min="9725" max="9725" width="9.140625" style="2"/>
    <col min="9726" max="9726" width="4.85546875" style="2" customWidth="1"/>
    <col min="9727" max="9727" width="30.5703125" style="2" customWidth="1"/>
    <col min="9728" max="9728" width="33.85546875" style="2" customWidth="1"/>
    <col min="9729" max="9729" width="5.140625" style="2" customWidth="1"/>
    <col min="9730" max="9731" width="17.5703125" style="2" customWidth="1"/>
    <col min="9732" max="9975" width="9.140625" style="2"/>
    <col min="9976" max="9976" width="3.5703125" style="2" customWidth="1"/>
    <col min="9977" max="9977" width="96.85546875" style="2" customWidth="1"/>
    <col min="9978" max="9978" width="30.85546875" style="2" customWidth="1"/>
    <col min="9979" max="9979" width="12.5703125" style="2" customWidth="1"/>
    <col min="9980" max="9980" width="5.140625" style="2" customWidth="1"/>
    <col min="9981" max="9981" width="9.140625" style="2"/>
    <col min="9982" max="9982" width="4.85546875" style="2" customWidth="1"/>
    <col min="9983" max="9983" width="30.5703125" style="2" customWidth="1"/>
    <col min="9984" max="9984" width="33.85546875" style="2" customWidth="1"/>
    <col min="9985" max="9985" width="5.140625" style="2" customWidth="1"/>
    <col min="9986" max="9987" width="17.5703125" style="2" customWidth="1"/>
    <col min="9988" max="10231" width="9.140625" style="2"/>
    <col min="10232" max="10232" width="3.5703125" style="2" customWidth="1"/>
    <col min="10233" max="10233" width="96.85546875" style="2" customWidth="1"/>
    <col min="10234" max="10234" width="30.85546875" style="2" customWidth="1"/>
    <col min="10235" max="10235" width="12.5703125" style="2" customWidth="1"/>
    <col min="10236" max="10236" width="5.140625" style="2" customWidth="1"/>
    <col min="10237" max="10237" width="9.140625" style="2"/>
    <col min="10238" max="10238" width="4.85546875" style="2" customWidth="1"/>
    <col min="10239" max="10239" width="30.5703125" style="2" customWidth="1"/>
    <col min="10240" max="10240" width="33.85546875" style="2" customWidth="1"/>
    <col min="10241" max="10241" width="5.140625" style="2" customWidth="1"/>
    <col min="10242" max="10243" width="17.5703125" style="2" customWidth="1"/>
    <col min="10244" max="10487" width="9.140625" style="2"/>
    <col min="10488" max="10488" width="3.5703125" style="2" customWidth="1"/>
    <col min="10489" max="10489" width="96.85546875" style="2" customWidth="1"/>
    <col min="10490" max="10490" width="30.85546875" style="2" customWidth="1"/>
    <col min="10491" max="10491" width="12.5703125" style="2" customWidth="1"/>
    <col min="10492" max="10492" width="5.140625" style="2" customWidth="1"/>
    <col min="10493" max="10493" width="9.140625" style="2"/>
    <col min="10494" max="10494" width="4.85546875" style="2" customWidth="1"/>
    <col min="10495" max="10495" width="30.5703125" style="2" customWidth="1"/>
    <col min="10496" max="10496" width="33.85546875" style="2" customWidth="1"/>
    <col min="10497" max="10497" width="5.140625" style="2" customWidth="1"/>
    <col min="10498" max="10499" width="17.5703125" style="2" customWidth="1"/>
    <col min="10500" max="10743" width="9.140625" style="2"/>
    <col min="10744" max="10744" width="3.5703125" style="2" customWidth="1"/>
    <col min="10745" max="10745" width="96.85546875" style="2" customWidth="1"/>
    <col min="10746" max="10746" width="30.85546875" style="2" customWidth="1"/>
    <col min="10747" max="10747" width="12.5703125" style="2" customWidth="1"/>
    <col min="10748" max="10748" width="5.140625" style="2" customWidth="1"/>
    <col min="10749" max="10749" width="9.140625" style="2"/>
    <col min="10750" max="10750" width="4.85546875" style="2" customWidth="1"/>
    <col min="10751" max="10751" width="30.5703125" style="2" customWidth="1"/>
    <col min="10752" max="10752" width="33.85546875" style="2" customWidth="1"/>
    <col min="10753" max="10753" width="5.140625" style="2" customWidth="1"/>
    <col min="10754" max="10755" width="17.5703125" style="2" customWidth="1"/>
    <col min="10756" max="10999" width="9.140625" style="2"/>
    <col min="11000" max="11000" width="3.5703125" style="2" customWidth="1"/>
    <col min="11001" max="11001" width="96.85546875" style="2" customWidth="1"/>
    <col min="11002" max="11002" width="30.85546875" style="2" customWidth="1"/>
    <col min="11003" max="11003" width="12.5703125" style="2" customWidth="1"/>
    <col min="11004" max="11004" width="5.140625" style="2" customWidth="1"/>
    <col min="11005" max="11005" width="9.140625" style="2"/>
    <col min="11006" max="11006" width="4.85546875" style="2" customWidth="1"/>
    <col min="11007" max="11007" width="30.5703125" style="2" customWidth="1"/>
    <col min="11008" max="11008" width="33.85546875" style="2" customWidth="1"/>
    <col min="11009" max="11009" width="5.140625" style="2" customWidth="1"/>
    <col min="11010" max="11011" width="17.5703125" style="2" customWidth="1"/>
    <col min="11012" max="11255" width="9.140625" style="2"/>
    <col min="11256" max="11256" width="3.5703125" style="2" customWidth="1"/>
    <col min="11257" max="11257" width="96.85546875" style="2" customWidth="1"/>
    <col min="11258" max="11258" width="30.85546875" style="2" customWidth="1"/>
    <col min="11259" max="11259" width="12.5703125" style="2" customWidth="1"/>
    <col min="11260" max="11260" width="5.140625" style="2" customWidth="1"/>
    <col min="11261" max="11261" width="9.140625" style="2"/>
    <col min="11262" max="11262" width="4.85546875" style="2" customWidth="1"/>
    <col min="11263" max="11263" width="30.5703125" style="2" customWidth="1"/>
    <col min="11264" max="11264" width="33.85546875" style="2" customWidth="1"/>
    <col min="11265" max="11265" width="5.140625" style="2" customWidth="1"/>
    <col min="11266" max="11267" width="17.5703125" style="2" customWidth="1"/>
    <col min="11268" max="11511" width="9.140625" style="2"/>
    <col min="11512" max="11512" width="3.5703125" style="2" customWidth="1"/>
    <col min="11513" max="11513" width="96.85546875" style="2" customWidth="1"/>
    <col min="11514" max="11514" width="30.85546875" style="2" customWidth="1"/>
    <col min="11515" max="11515" width="12.5703125" style="2" customWidth="1"/>
    <col min="11516" max="11516" width="5.140625" style="2" customWidth="1"/>
    <col min="11517" max="11517" width="9.140625" style="2"/>
    <col min="11518" max="11518" width="4.85546875" style="2" customWidth="1"/>
    <col min="11519" max="11519" width="30.5703125" style="2" customWidth="1"/>
    <col min="11520" max="11520" width="33.85546875" style="2" customWidth="1"/>
    <col min="11521" max="11521" width="5.140625" style="2" customWidth="1"/>
    <col min="11522" max="11523" width="17.5703125" style="2" customWidth="1"/>
    <col min="11524" max="11767" width="9.140625" style="2"/>
    <col min="11768" max="11768" width="3.5703125" style="2" customWidth="1"/>
    <col min="11769" max="11769" width="96.85546875" style="2" customWidth="1"/>
    <col min="11770" max="11770" width="30.85546875" style="2" customWidth="1"/>
    <col min="11771" max="11771" width="12.5703125" style="2" customWidth="1"/>
    <col min="11772" max="11772" width="5.140625" style="2" customWidth="1"/>
    <col min="11773" max="11773" width="9.140625" style="2"/>
    <col min="11774" max="11774" width="4.85546875" style="2" customWidth="1"/>
    <col min="11775" max="11775" width="30.5703125" style="2" customWidth="1"/>
    <col min="11776" max="11776" width="33.85546875" style="2" customWidth="1"/>
    <col min="11777" max="11777" width="5.140625" style="2" customWidth="1"/>
    <col min="11778" max="11779" width="17.5703125" style="2" customWidth="1"/>
    <col min="11780" max="12023" width="9.140625" style="2"/>
    <col min="12024" max="12024" width="3.5703125" style="2" customWidth="1"/>
    <col min="12025" max="12025" width="96.85546875" style="2" customWidth="1"/>
    <col min="12026" max="12026" width="30.85546875" style="2" customWidth="1"/>
    <col min="12027" max="12027" width="12.5703125" style="2" customWidth="1"/>
    <col min="12028" max="12028" width="5.140625" style="2" customWidth="1"/>
    <col min="12029" max="12029" width="9.140625" style="2"/>
    <col min="12030" max="12030" width="4.85546875" style="2" customWidth="1"/>
    <col min="12031" max="12031" width="30.5703125" style="2" customWidth="1"/>
    <col min="12032" max="12032" width="33.85546875" style="2" customWidth="1"/>
    <col min="12033" max="12033" width="5.140625" style="2" customWidth="1"/>
    <col min="12034" max="12035" width="17.5703125" style="2" customWidth="1"/>
    <col min="12036" max="12279" width="9.140625" style="2"/>
    <col min="12280" max="12280" width="3.5703125" style="2" customWidth="1"/>
    <col min="12281" max="12281" width="96.85546875" style="2" customWidth="1"/>
    <col min="12282" max="12282" width="30.85546875" style="2" customWidth="1"/>
    <col min="12283" max="12283" width="12.5703125" style="2" customWidth="1"/>
    <col min="12284" max="12284" width="5.140625" style="2" customWidth="1"/>
    <col min="12285" max="12285" width="9.140625" style="2"/>
    <col min="12286" max="12286" width="4.85546875" style="2" customWidth="1"/>
    <col min="12287" max="12287" width="30.5703125" style="2" customWidth="1"/>
    <col min="12288" max="12288" width="33.85546875" style="2" customWidth="1"/>
    <col min="12289" max="12289" width="5.140625" style="2" customWidth="1"/>
    <col min="12290" max="12291" width="17.5703125" style="2" customWidth="1"/>
    <col min="12292" max="12535" width="9.140625" style="2"/>
    <col min="12536" max="12536" width="3.5703125" style="2" customWidth="1"/>
    <col min="12537" max="12537" width="96.85546875" style="2" customWidth="1"/>
    <col min="12538" max="12538" width="30.85546875" style="2" customWidth="1"/>
    <col min="12539" max="12539" width="12.5703125" style="2" customWidth="1"/>
    <col min="12540" max="12540" width="5.140625" style="2" customWidth="1"/>
    <col min="12541" max="12541" width="9.140625" style="2"/>
    <col min="12542" max="12542" width="4.85546875" style="2" customWidth="1"/>
    <col min="12543" max="12543" width="30.5703125" style="2" customWidth="1"/>
    <col min="12544" max="12544" width="33.85546875" style="2" customWidth="1"/>
    <col min="12545" max="12545" width="5.140625" style="2" customWidth="1"/>
    <col min="12546" max="12547" width="17.5703125" style="2" customWidth="1"/>
    <col min="12548" max="12791" width="9.140625" style="2"/>
    <col min="12792" max="12792" width="3.5703125" style="2" customWidth="1"/>
    <col min="12793" max="12793" width="96.85546875" style="2" customWidth="1"/>
    <col min="12794" max="12794" width="30.85546875" style="2" customWidth="1"/>
    <col min="12795" max="12795" width="12.5703125" style="2" customWidth="1"/>
    <col min="12796" max="12796" width="5.140625" style="2" customWidth="1"/>
    <col min="12797" max="12797" width="9.140625" style="2"/>
    <col min="12798" max="12798" width="4.85546875" style="2" customWidth="1"/>
    <col min="12799" max="12799" width="30.5703125" style="2" customWidth="1"/>
    <col min="12800" max="12800" width="33.85546875" style="2" customWidth="1"/>
    <col min="12801" max="12801" width="5.140625" style="2" customWidth="1"/>
    <col min="12802" max="12803" width="17.5703125" style="2" customWidth="1"/>
    <col min="12804" max="13047" width="9.140625" style="2"/>
    <col min="13048" max="13048" width="3.5703125" style="2" customWidth="1"/>
    <col min="13049" max="13049" width="96.85546875" style="2" customWidth="1"/>
    <col min="13050" max="13050" width="30.85546875" style="2" customWidth="1"/>
    <col min="13051" max="13051" width="12.5703125" style="2" customWidth="1"/>
    <col min="13052" max="13052" width="5.140625" style="2" customWidth="1"/>
    <col min="13053" max="13053" width="9.140625" style="2"/>
    <col min="13054" max="13054" width="4.85546875" style="2" customWidth="1"/>
    <col min="13055" max="13055" width="30.5703125" style="2" customWidth="1"/>
    <col min="13056" max="13056" width="33.85546875" style="2" customWidth="1"/>
    <col min="13057" max="13057" width="5.140625" style="2" customWidth="1"/>
    <col min="13058" max="13059" width="17.5703125" style="2" customWidth="1"/>
    <col min="13060" max="13303" width="9.140625" style="2"/>
    <col min="13304" max="13304" width="3.5703125" style="2" customWidth="1"/>
    <col min="13305" max="13305" width="96.85546875" style="2" customWidth="1"/>
    <col min="13306" max="13306" width="30.85546875" style="2" customWidth="1"/>
    <col min="13307" max="13307" width="12.5703125" style="2" customWidth="1"/>
    <col min="13308" max="13308" width="5.140625" style="2" customWidth="1"/>
    <col min="13309" max="13309" width="9.140625" style="2"/>
    <col min="13310" max="13310" width="4.85546875" style="2" customWidth="1"/>
    <col min="13311" max="13311" width="30.5703125" style="2" customWidth="1"/>
    <col min="13312" max="13312" width="33.85546875" style="2" customWidth="1"/>
    <col min="13313" max="13313" width="5.140625" style="2" customWidth="1"/>
    <col min="13314" max="13315" width="17.5703125" style="2" customWidth="1"/>
    <col min="13316" max="13559" width="9.140625" style="2"/>
    <col min="13560" max="13560" width="3.5703125" style="2" customWidth="1"/>
    <col min="13561" max="13561" width="96.85546875" style="2" customWidth="1"/>
    <col min="13562" max="13562" width="30.85546875" style="2" customWidth="1"/>
    <col min="13563" max="13563" width="12.5703125" style="2" customWidth="1"/>
    <col min="13564" max="13564" width="5.140625" style="2" customWidth="1"/>
    <col min="13565" max="13565" width="9.140625" style="2"/>
    <col min="13566" max="13566" width="4.85546875" style="2" customWidth="1"/>
    <col min="13567" max="13567" width="30.5703125" style="2" customWidth="1"/>
    <col min="13568" max="13568" width="33.85546875" style="2" customWidth="1"/>
    <col min="13569" max="13569" width="5.140625" style="2" customWidth="1"/>
    <col min="13570" max="13571" width="17.5703125" style="2" customWidth="1"/>
    <col min="13572" max="13815" width="9.140625" style="2"/>
    <col min="13816" max="13816" width="3.5703125" style="2" customWidth="1"/>
    <col min="13817" max="13817" width="96.85546875" style="2" customWidth="1"/>
    <col min="13818" max="13818" width="30.85546875" style="2" customWidth="1"/>
    <col min="13819" max="13819" width="12.5703125" style="2" customWidth="1"/>
    <col min="13820" max="13820" width="5.140625" style="2" customWidth="1"/>
    <col min="13821" max="13821" width="9.140625" style="2"/>
    <col min="13822" max="13822" width="4.85546875" style="2" customWidth="1"/>
    <col min="13823" max="13823" width="30.5703125" style="2" customWidth="1"/>
    <col min="13824" max="13824" width="33.85546875" style="2" customWidth="1"/>
    <col min="13825" max="13825" width="5.140625" style="2" customWidth="1"/>
    <col min="13826" max="13827" width="17.5703125" style="2" customWidth="1"/>
    <col min="13828" max="14071" width="9.140625" style="2"/>
    <col min="14072" max="14072" width="3.5703125" style="2" customWidth="1"/>
    <col min="14073" max="14073" width="96.85546875" style="2" customWidth="1"/>
    <col min="14074" max="14074" width="30.85546875" style="2" customWidth="1"/>
    <col min="14075" max="14075" width="12.5703125" style="2" customWidth="1"/>
    <col min="14076" max="14076" width="5.140625" style="2" customWidth="1"/>
    <col min="14077" max="14077" width="9.140625" style="2"/>
    <col min="14078" max="14078" width="4.85546875" style="2" customWidth="1"/>
    <col min="14079" max="14079" width="30.5703125" style="2" customWidth="1"/>
    <col min="14080" max="14080" width="33.85546875" style="2" customWidth="1"/>
    <col min="14081" max="14081" width="5.140625" style="2" customWidth="1"/>
    <col min="14082" max="14083" width="17.5703125" style="2" customWidth="1"/>
    <col min="14084" max="14327" width="9.140625" style="2"/>
    <col min="14328" max="14328" width="3.5703125" style="2" customWidth="1"/>
    <col min="14329" max="14329" width="96.85546875" style="2" customWidth="1"/>
    <col min="14330" max="14330" width="30.85546875" style="2" customWidth="1"/>
    <col min="14331" max="14331" width="12.5703125" style="2" customWidth="1"/>
    <col min="14332" max="14332" width="5.140625" style="2" customWidth="1"/>
    <col min="14333" max="14333" width="9.140625" style="2"/>
    <col min="14334" max="14334" width="4.85546875" style="2" customWidth="1"/>
    <col min="14335" max="14335" width="30.5703125" style="2" customWidth="1"/>
    <col min="14336" max="14336" width="33.85546875" style="2" customWidth="1"/>
    <col min="14337" max="14337" width="5.140625" style="2" customWidth="1"/>
    <col min="14338" max="14339" width="17.5703125" style="2" customWidth="1"/>
    <col min="14340" max="14583" width="9.140625" style="2"/>
    <col min="14584" max="14584" width="3.5703125" style="2" customWidth="1"/>
    <col min="14585" max="14585" width="96.85546875" style="2" customWidth="1"/>
    <col min="14586" max="14586" width="30.85546875" style="2" customWidth="1"/>
    <col min="14587" max="14587" width="12.5703125" style="2" customWidth="1"/>
    <col min="14588" max="14588" width="5.140625" style="2" customWidth="1"/>
    <col min="14589" max="14589" width="9.140625" style="2"/>
    <col min="14590" max="14590" width="4.85546875" style="2" customWidth="1"/>
    <col min="14591" max="14591" width="30.5703125" style="2" customWidth="1"/>
    <col min="14592" max="14592" width="33.85546875" style="2" customWidth="1"/>
    <col min="14593" max="14593" width="5.140625" style="2" customWidth="1"/>
    <col min="14594" max="14595" width="17.5703125" style="2" customWidth="1"/>
    <col min="14596" max="14839" width="9.140625" style="2"/>
    <col min="14840" max="14840" width="3.5703125" style="2" customWidth="1"/>
    <col min="14841" max="14841" width="96.85546875" style="2" customWidth="1"/>
    <col min="14842" max="14842" width="30.85546875" style="2" customWidth="1"/>
    <col min="14843" max="14843" width="12.5703125" style="2" customWidth="1"/>
    <col min="14844" max="14844" width="5.140625" style="2" customWidth="1"/>
    <col min="14845" max="14845" width="9.140625" style="2"/>
    <col min="14846" max="14846" width="4.85546875" style="2" customWidth="1"/>
    <col min="14847" max="14847" width="30.5703125" style="2" customWidth="1"/>
    <col min="14848" max="14848" width="33.85546875" style="2" customWidth="1"/>
    <col min="14849" max="14849" width="5.140625" style="2" customWidth="1"/>
    <col min="14850" max="14851" width="17.5703125" style="2" customWidth="1"/>
    <col min="14852" max="15095" width="9.140625" style="2"/>
    <col min="15096" max="15096" width="3.5703125" style="2" customWidth="1"/>
    <col min="15097" max="15097" width="96.85546875" style="2" customWidth="1"/>
    <col min="15098" max="15098" width="30.85546875" style="2" customWidth="1"/>
    <col min="15099" max="15099" width="12.5703125" style="2" customWidth="1"/>
    <col min="15100" max="15100" width="5.140625" style="2" customWidth="1"/>
    <col min="15101" max="15101" width="9.140625" style="2"/>
    <col min="15102" max="15102" width="4.85546875" style="2" customWidth="1"/>
    <col min="15103" max="15103" width="30.5703125" style="2" customWidth="1"/>
    <col min="15104" max="15104" width="33.85546875" style="2" customWidth="1"/>
    <col min="15105" max="15105" width="5.140625" style="2" customWidth="1"/>
    <col min="15106" max="15107" width="17.5703125" style="2" customWidth="1"/>
    <col min="15108" max="15351" width="9.140625" style="2"/>
    <col min="15352" max="15352" width="3.5703125" style="2" customWidth="1"/>
    <col min="15353" max="15353" width="96.85546875" style="2" customWidth="1"/>
    <col min="15354" max="15354" width="30.85546875" style="2" customWidth="1"/>
    <col min="15355" max="15355" width="12.5703125" style="2" customWidth="1"/>
    <col min="15356" max="15356" width="5.140625" style="2" customWidth="1"/>
    <col min="15357" max="15357" width="9.140625" style="2"/>
    <col min="15358" max="15358" width="4.85546875" style="2" customWidth="1"/>
    <col min="15359" max="15359" width="30.5703125" style="2" customWidth="1"/>
    <col min="15360" max="15360" width="33.85546875" style="2" customWidth="1"/>
    <col min="15361" max="15361" width="5.140625" style="2" customWidth="1"/>
    <col min="15362" max="15363" width="17.5703125" style="2" customWidth="1"/>
    <col min="15364" max="15607" width="9.140625" style="2"/>
    <col min="15608" max="15608" width="3.5703125" style="2" customWidth="1"/>
    <col min="15609" max="15609" width="96.85546875" style="2" customWidth="1"/>
    <col min="15610" max="15610" width="30.85546875" style="2" customWidth="1"/>
    <col min="15611" max="15611" width="12.5703125" style="2" customWidth="1"/>
    <col min="15612" max="15612" width="5.140625" style="2" customWidth="1"/>
    <col min="15613" max="15613" width="9.140625" style="2"/>
    <col min="15614" max="15614" width="4.85546875" style="2" customWidth="1"/>
    <col min="15615" max="15615" width="30.5703125" style="2" customWidth="1"/>
    <col min="15616" max="15616" width="33.85546875" style="2" customWidth="1"/>
    <col min="15617" max="15617" width="5.140625" style="2" customWidth="1"/>
    <col min="15618" max="15619" width="17.5703125" style="2" customWidth="1"/>
    <col min="15620" max="15863" width="9.140625" style="2"/>
    <col min="15864" max="15864" width="3.5703125" style="2" customWidth="1"/>
    <col min="15865" max="15865" width="96.85546875" style="2" customWidth="1"/>
    <col min="15866" max="15866" width="30.85546875" style="2" customWidth="1"/>
    <col min="15867" max="15867" width="12.5703125" style="2" customWidth="1"/>
    <col min="15868" max="15868" width="5.140625" style="2" customWidth="1"/>
    <col min="15869" max="15869" width="9.140625" style="2"/>
    <col min="15870" max="15870" width="4.85546875" style="2" customWidth="1"/>
    <col min="15871" max="15871" width="30.5703125" style="2" customWidth="1"/>
    <col min="15872" max="15872" width="33.85546875" style="2" customWidth="1"/>
    <col min="15873" max="15873" width="5.140625" style="2" customWidth="1"/>
    <col min="15874" max="15875" width="17.5703125" style="2" customWidth="1"/>
    <col min="15876" max="16119" width="9.140625" style="2"/>
    <col min="16120" max="16120" width="3.5703125" style="2" customWidth="1"/>
    <col min="16121" max="16121" width="96.85546875" style="2" customWidth="1"/>
    <col min="16122" max="16122" width="30.85546875" style="2" customWidth="1"/>
    <col min="16123" max="16123" width="12.5703125" style="2" customWidth="1"/>
    <col min="16124" max="16124" width="5.140625" style="2" customWidth="1"/>
    <col min="16125" max="16125" width="9.140625" style="2"/>
    <col min="16126" max="16126" width="4.85546875" style="2" customWidth="1"/>
    <col min="16127" max="16127" width="30.5703125" style="2" customWidth="1"/>
    <col min="16128" max="16128" width="33.85546875" style="2" customWidth="1"/>
    <col min="16129" max="16129" width="5.140625" style="2" customWidth="1"/>
    <col min="16130" max="16131" width="17.5703125" style="2" customWidth="1"/>
    <col min="16132" max="16384" width="9.140625" style="2"/>
  </cols>
  <sheetData>
    <row r="1" spans="1:3" ht="48" customHeight="1" x14ac:dyDescent="0.2">
      <c r="A1" s="1"/>
      <c r="B1" s="144" t="s">
        <v>0</v>
      </c>
      <c r="C1" s="144"/>
    </row>
    <row r="2" spans="1:3" x14ac:dyDescent="0.2">
      <c r="A2" s="3"/>
      <c r="B2" s="4" t="s">
        <v>1</v>
      </c>
      <c r="C2" s="5">
        <v>46052</v>
      </c>
    </row>
    <row r="3" spans="1:3" x14ac:dyDescent="0.2">
      <c r="A3" s="3"/>
      <c r="B3" s="6" t="s">
        <v>2</v>
      </c>
    </row>
    <row r="4" spans="1:3" ht="25.5" x14ac:dyDescent="0.2">
      <c r="A4" s="8"/>
      <c r="B4" s="9" t="str">
        <f>[1]И1!D13</f>
        <v>Субъект Российской Федерации</v>
      </c>
      <c r="C4" s="10" t="str">
        <f>[1]И1!E13</f>
        <v>Новосибирская область</v>
      </c>
    </row>
    <row r="5" spans="1:3" ht="51.75" customHeight="1" x14ac:dyDescent="0.2">
      <c r="A5" s="8"/>
      <c r="B5" s="9" t="str">
        <f>[1]И1!D14</f>
        <v>Тип муниципального образования (выберите из списка)</v>
      </c>
      <c r="C5" s="10" t="str">
        <f>[1]И1!E14</f>
        <v xml:space="preserve"> Убинский муниципальный округ (село Убинское)</v>
      </c>
    </row>
    <row r="6" spans="1:3" x14ac:dyDescent="0.2">
      <c r="A6" s="8"/>
      <c r="B6" s="9" t="str">
        <f>IF([1]И1!E15="","",[1]И1!D15)</f>
        <v/>
      </c>
      <c r="C6" s="10" t="str">
        <f>IF([1]И1!E15="","",[1]И1!E15)</f>
        <v/>
      </c>
    </row>
    <row r="7" spans="1:3" x14ac:dyDescent="0.2">
      <c r="A7" s="8"/>
      <c r="B7" s="9" t="str">
        <f>[1]И1!D16</f>
        <v>Код ОКТМО</v>
      </c>
      <c r="C7" s="11" t="str">
        <f>[1]И1!E16</f>
        <v>50654440101</v>
      </c>
    </row>
    <row r="8" spans="1:3" x14ac:dyDescent="0.2">
      <c r="A8" s="8"/>
      <c r="B8" s="12" t="str">
        <f>[1]И1!D17</f>
        <v>Система теплоснабжения</v>
      </c>
      <c r="C8" s="13">
        <f>[1]И1!E17</f>
        <v>0</v>
      </c>
    </row>
    <row r="9" spans="1:3" x14ac:dyDescent="0.2">
      <c r="A9" s="8"/>
      <c r="B9" s="9" t="str">
        <f>[1]И1!D8</f>
        <v>Период регулирования (i)-й</v>
      </c>
      <c r="C9" s="14">
        <f>[1]И1!E8</f>
        <v>2026</v>
      </c>
    </row>
    <row r="10" spans="1:3" x14ac:dyDescent="0.2">
      <c r="A10" s="8"/>
      <c r="B10" s="9" t="str">
        <f>[1]И1!D9</f>
        <v>Период регулирования (i-1)-й</v>
      </c>
      <c r="C10" s="14">
        <f>[1]И1!E9</f>
        <v>2025</v>
      </c>
    </row>
    <row r="11" spans="1:3" x14ac:dyDescent="0.2">
      <c r="A11" s="8"/>
      <c r="B11" s="9" t="str">
        <f>[1]И1!D10</f>
        <v>Период регулирования (i-2)-й</v>
      </c>
      <c r="C11" s="14">
        <f>[1]И1!E10</f>
        <v>2024</v>
      </c>
    </row>
    <row r="12" spans="1:3" x14ac:dyDescent="0.2">
      <c r="A12" s="8"/>
      <c r="B12" s="9" t="str">
        <f>[1]И1!D11</f>
        <v>Базовый год (б)</v>
      </c>
      <c r="C12" s="14">
        <f>[1]И1!E11</f>
        <v>2019</v>
      </c>
    </row>
    <row r="13" spans="1:3" x14ac:dyDescent="0.2">
      <c r="A13" s="8"/>
      <c r="B13" s="9" t="str">
        <f>[1]И1!D18</f>
        <v>Вид топлива, использование которого преобладает в системе теплоснабжения</v>
      </c>
      <c r="C13" s="15" t="str">
        <f>[1]С1.1!E13</f>
        <v>каменный уголь</v>
      </c>
    </row>
    <row r="14" spans="1:3" ht="31.7" customHeight="1" thickBot="1" x14ac:dyDescent="0.25">
      <c r="A14" s="145" t="s">
        <v>3</v>
      </c>
      <c r="B14" s="145"/>
      <c r="C14" s="145"/>
    </row>
    <row r="15" spans="1:3" x14ac:dyDescent="0.2">
      <c r="A15" s="16" t="s">
        <v>4</v>
      </c>
      <c r="B15" s="17" t="s">
        <v>5</v>
      </c>
      <c r="C15" s="18" t="s">
        <v>6</v>
      </c>
    </row>
    <row r="16" spans="1:3" x14ac:dyDescent="0.2">
      <c r="A16" s="19">
        <v>1</v>
      </c>
      <c r="B16" s="20">
        <v>2</v>
      </c>
      <c r="C16" s="21">
        <v>3</v>
      </c>
    </row>
    <row r="17" spans="1:3" x14ac:dyDescent="0.2">
      <c r="A17" s="22">
        <v>1</v>
      </c>
      <c r="B17" s="23" t="s">
        <v>7</v>
      </c>
      <c r="C17" s="24">
        <f>SUM(C18:C22)</f>
        <v>5481.2367000665654</v>
      </c>
    </row>
    <row r="18" spans="1:3" ht="42.75" x14ac:dyDescent="0.2">
      <c r="A18" s="22" t="s">
        <v>8</v>
      </c>
      <c r="B18" s="25" t="s">
        <v>9</v>
      </c>
      <c r="C18" s="26">
        <f>[1]С1!F12</f>
        <v>840.20750868141465</v>
      </c>
    </row>
    <row r="19" spans="1:3" ht="42.75" x14ac:dyDescent="0.2">
      <c r="A19" s="22" t="s">
        <v>10</v>
      </c>
      <c r="B19" s="25" t="s">
        <v>11</v>
      </c>
      <c r="C19" s="26">
        <f>[1]С2!F12</f>
        <v>3075.6426476493466</v>
      </c>
    </row>
    <row r="20" spans="1:3" ht="30" x14ac:dyDescent="0.2">
      <c r="A20" s="22" t="s">
        <v>12</v>
      </c>
      <c r="B20" s="25" t="s">
        <v>13</v>
      </c>
      <c r="C20" s="26">
        <f>[1]С3!F12</f>
        <v>932.82673877458524</v>
      </c>
    </row>
    <row r="21" spans="1:3" ht="42.75" x14ac:dyDescent="0.2">
      <c r="A21" s="22" t="s">
        <v>14</v>
      </c>
      <c r="B21" s="25" t="s">
        <v>15</v>
      </c>
      <c r="C21" s="26">
        <f>[1]С4!F12</f>
        <v>525.08457554814822</v>
      </c>
    </row>
    <row r="22" spans="1:3" ht="30" x14ac:dyDescent="0.2">
      <c r="A22" s="22" t="s">
        <v>16</v>
      </c>
      <c r="B22" s="25" t="s">
        <v>17</v>
      </c>
      <c r="C22" s="26">
        <f>[1]С5!F12</f>
        <v>107.4752294130699</v>
      </c>
    </row>
    <row r="23" spans="1:3" ht="43.5" thickBot="1" x14ac:dyDescent="0.25">
      <c r="A23" s="27" t="s">
        <v>18</v>
      </c>
      <c r="B23" s="28" t="s">
        <v>19</v>
      </c>
      <c r="C23" s="29" t="str">
        <f>[1]С6!F12</f>
        <v>-</v>
      </c>
    </row>
    <row r="24" spans="1:3" ht="13.5" thickBot="1" x14ac:dyDescent="0.25">
      <c r="A24" s="3"/>
    </row>
    <row r="25" spans="1:3" x14ac:dyDescent="0.2">
      <c r="A25" s="16" t="s">
        <v>4</v>
      </c>
      <c r="B25" s="30" t="s">
        <v>5</v>
      </c>
      <c r="C25" s="31" t="s">
        <v>6</v>
      </c>
    </row>
    <row r="26" spans="1:3" x14ac:dyDescent="0.2">
      <c r="A26" s="19">
        <v>1</v>
      </c>
      <c r="B26" s="32">
        <v>2</v>
      </c>
      <c r="C26" s="33">
        <v>3</v>
      </c>
    </row>
    <row r="27" spans="1:3" ht="39.75" customHeight="1" x14ac:dyDescent="0.2">
      <c r="A27" s="22">
        <v>1</v>
      </c>
      <c r="B27" s="146" t="s">
        <v>20</v>
      </c>
      <c r="C27" s="146"/>
    </row>
    <row r="28" spans="1:3" ht="128.25" customHeight="1" x14ac:dyDescent="0.2">
      <c r="A28" s="22" t="s">
        <v>8</v>
      </c>
      <c r="B28" s="34" t="s">
        <v>21</v>
      </c>
      <c r="C28" s="35">
        <f>[1]С1.1!E16</f>
        <v>5100</v>
      </c>
    </row>
    <row r="29" spans="1:3" ht="57.75" customHeight="1" x14ac:dyDescent="0.2">
      <c r="A29" s="22" t="s">
        <v>10</v>
      </c>
      <c r="B29" s="34" t="s">
        <v>22</v>
      </c>
      <c r="C29" s="35">
        <f>[1]С1.1!E27</f>
        <v>3613.4750000000004</v>
      </c>
    </row>
    <row r="30" spans="1:3" ht="261.75" customHeight="1" x14ac:dyDescent="0.2">
      <c r="A30" s="22" t="s">
        <v>12</v>
      </c>
      <c r="B30" s="34" t="s">
        <v>23</v>
      </c>
      <c r="C30" s="36">
        <f>[1]С1.1!E19</f>
        <v>-0.11899999999999999</v>
      </c>
    </row>
    <row r="31" spans="1:3" ht="17.25" x14ac:dyDescent="0.2">
      <c r="A31" s="22" t="s">
        <v>14</v>
      </c>
      <c r="B31" s="34" t="s">
        <v>24</v>
      </c>
      <c r="C31" s="36">
        <f>[1]С1.1!E20</f>
        <v>4.0000000000000001E-3</v>
      </c>
    </row>
    <row r="32" spans="1:3" ht="30" x14ac:dyDescent="0.2">
      <c r="A32" s="22" t="s">
        <v>16</v>
      </c>
      <c r="B32" s="37" t="s">
        <v>25</v>
      </c>
      <c r="C32" s="38">
        <f>[1]С1!F13</f>
        <v>176.4</v>
      </c>
    </row>
    <row r="33" spans="1:3" x14ac:dyDescent="0.2">
      <c r="A33" s="22" t="s">
        <v>18</v>
      </c>
      <c r="B33" s="37" t="s">
        <v>26</v>
      </c>
      <c r="C33" s="39">
        <f>[1]С1!F16</f>
        <v>7000</v>
      </c>
    </row>
    <row r="34" spans="1:3" ht="14.25" x14ac:dyDescent="0.2">
      <c r="A34" s="22" t="s">
        <v>27</v>
      </c>
      <c r="B34" s="40" t="s">
        <v>28</v>
      </c>
      <c r="C34" s="41">
        <f>[1]С1!F17</f>
        <v>0.72857142857142854</v>
      </c>
    </row>
    <row r="35" spans="1:3" ht="15.75" x14ac:dyDescent="0.2">
      <c r="A35" s="42" t="s">
        <v>29</v>
      </c>
      <c r="B35" s="43" t="s">
        <v>30</v>
      </c>
      <c r="C35" s="41">
        <f>[1]С1!F20</f>
        <v>21.588411179999994</v>
      </c>
    </row>
    <row r="36" spans="1:3" ht="15.75" x14ac:dyDescent="0.2">
      <c r="A36" s="42" t="s">
        <v>31</v>
      </c>
      <c r="B36" s="44" t="s">
        <v>32</v>
      </c>
      <c r="C36" s="41">
        <f>[1]С1!F21</f>
        <v>20.818139999999996</v>
      </c>
    </row>
    <row r="37" spans="1:3" ht="14.25" x14ac:dyDescent="0.2">
      <c r="A37" s="42" t="s">
        <v>33</v>
      </c>
      <c r="B37" s="45" t="s">
        <v>34</v>
      </c>
      <c r="C37" s="41">
        <f>[1]С1!F22</f>
        <v>1.0369999999999999</v>
      </c>
    </row>
    <row r="38" spans="1:3" ht="53.25" thickBot="1" x14ac:dyDescent="0.25">
      <c r="A38" s="27" t="s">
        <v>35</v>
      </c>
      <c r="B38" s="46" t="s">
        <v>36</v>
      </c>
      <c r="C38" s="47">
        <f>[1]С1!F23</f>
        <v>1.0469999999999999</v>
      </c>
    </row>
    <row r="39" spans="1:3" ht="13.5" thickBot="1" x14ac:dyDescent="0.25">
      <c r="A39" s="48"/>
      <c r="B39" s="49"/>
      <c r="C39" s="50"/>
    </row>
    <row r="40" spans="1:3" ht="30" customHeight="1" x14ac:dyDescent="0.2">
      <c r="A40" s="51" t="s">
        <v>37</v>
      </c>
      <c r="B40" s="141" t="s">
        <v>38</v>
      </c>
      <c r="C40" s="141"/>
    </row>
    <row r="41" spans="1:3" ht="25.5" x14ac:dyDescent="0.2">
      <c r="A41" s="22" t="s">
        <v>39</v>
      </c>
      <c r="B41" s="37" t="s">
        <v>40</v>
      </c>
      <c r="C41" s="52" t="str">
        <f>[1]С2.1!E12</f>
        <v>V</v>
      </c>
    </row>
    <row r="42" spans="1:3" ht="233.25" customHeight="1" x14ac:dyDescent="0.2">
      <c r="A42" s="22" t="s">
        <v>41</v>
      </c>
      <c r="B42" s="34" t="s">
        <v>42</v>
      </c>
      <c r="C42" s="52" t="str">
        <f>[1]С2.1!E13</f>
        <v>6 и менее баллов</v>
      </c>
    </row>
    <row r="43" spans="1:3" ht="144.75" customHeight="1" x14ac:dyDescent="0.2">
      <c r="A43" s="22" t="s">
        <v>43</v>
      </c>
      <c r="B43" s="34" t="s">
        <v>44</v>
      </c>
      <c r="C43" s="52" t="str">
        <f>[1]С2.1!E14</f>
        <v>от 200 до 500</v>
      </c>
    </row>
    <row r="44" spans="1:3" ht="25.5" x14ac:dyDescent="0.2">
      <c r="A44" s="22" t="s">
        <v>45</v>
      </c>
      <c r="B44" s="34" t="s">
        <v>46</v>
      </c>
      <c r="C44" s="53" t="str">
        <f>[1]С2.1!E15</f>
        <v>нет</v>
      </c>
    </row>
    <row r="45" spans="1:3" ht="30" x14ac:dyDescent="0.2">
      <c r="A45" s="22" t="s">
        <v>47</v>
      </c>
      <c r="B45" s="34" t="s">
        <v>48</v>
      </c>
      <c r="C45" s="35">
        <f>[1]С2!F18</f>
        <v>40220.845230503684</v>
      </c>
    </row>
    <row r="46" spans="1:3" ht="30" x14ac:dyDescent="0.2">
      <c r="A46" s="22" t="s">
        <v>49</v>
      </c>
      <c r="B46" s="54" t="s">
        <v>50</v>
      </c>
      <c r="C46" s="35">
        <f>IF([1]С2!F19&gt;0,[1]С2!F19,[1]С2!F20)</f>
        <v>23441.524932855718</v>
      </c>
    </row>
    <row r="47" spans="1:3" ht="46.5" customHeight="1" x14ac:dyDescent="0.2">
      <c r="A47" s="22" t="s">
        <v>51</v>
      </c>
      <c r="B47" s="55" t="s">
        <v>52</v>
      </c>
      <c r="C47" s="35">
        <f>[1]С2.1!E19</f>
        <v>-38</v>
      </c>
    </row>
    <row r="48" spans="1:3" ht="25.5" x14ac:dyDescent="0.2">
      <c r="A48" s="22" t="s">
        <v>53</v>
      </c>
      <c r="B48" s="55" t="s">
        <v>54</v>
      </c>
      <c r="C48" s="35" t="str">
        <f>[1]С2.1!E22</f>
        <v>нет</v>
      </c>
    </row>
    <row r="49" spans="1:3" ht="38.25" x14ac:dyDescent="0.2">
      <c r="A49" s="22" t="s">
        <v>55</v>
      </c>
      <c r="B49" s="56" t="s">
        <v>56</v>
      </c>
      <c r="C49" s="35">
        <f>[1]С2.2!E10</f>
        <v>1287</v>
      </c>
    </row>
    <row r="50" spans="1:3" ht="25.5" x14ac:dyDescent="0.2">
      <c r="A50" s="22" t="s">
        <v>57</v>
      </c>
      <c r="B50" s="57" t="s">
        <v>58</v>
      </c>
      <c r="C50" s="35">
        <f>[1]С2.2!E12</f>
        <v>5.97</v>
      </c>
    </row>
    <row r="51" spans="1:3" ht="52.5" x14ac:dyDescent="0.2">
      <c r="A51" s="22" t="s">
        <v>59</v>
      </c>
      <c r="B51" s="58" t="s">
        <v>60</v>
      </c>
      <c r="C51" s="35">
        <f>[1]С2.2!E13</f>
        <v>1</v>
      </c>
    </row>
    <row r="52" spans="1:3" ht="27.75" x14ac:dyDescent="0.2">
      <c r="A52" s="22" t="s">
        <v>61</v>
      </c>
      <c r="B52" s="57" t="s">
        <v>62</v>
      </c>
      <c r="C52" s="35">
        <f>[1]С2.2!E14</f>
        <v>12104</v>
      </c>
    </row>
    <row r="53" spans="1:3" ht="79.5" customHeight="1" x14ac:dyDescent="0.2">
      <c r="A53" s="22" t="s">
        <v>63</v>
      </c>
      <c r="B53" s="58" t="s">
        <v>64</v>
      </c>
      <c r="C53" s="36">
        <f>[1]С2.2!E15</f>
        <v>4.8000000000000001E-2</v>
      </c>
    </row>
    <row r="54" spans="1:3" x14ac:dyDescent="0.2">
      <c r="A54" s="22" t="s">
        <v>65</v>
      </c>
      <c r="B54" s="58" t="s">
        <v>66</v>
      </c>
      <c r="C54" s="35">
        <f>[1]С2.2!E16</f>
        <v>1</v>
      </c>
    </row>
    <row r="55" spans="1:3" ht="15.75" x14ac:dyDescent="0.2">
      <c r="A55" s="22" t="s">
        <v>67</v>
      </c>
      <c r="B55" s="59" t="s">
        <v>68</v>
      </c>
      <c r="C55" s="35">
        <f>[1]С2!F21</f>
        <v>1</v>
      </c>
    </row>
    <row r="56" spans="1:3" ht="30" x14ac:dyDescent="0.2">
      <c r="A56" s="60" t="s">
        <v>69</v>
      </c>
      <c r="B56" s="34" t="s">
        <v>70</v>
      </c>
      <c r="C56" s="35">
        <f>[1]С2!F13</f>
        <v>210571.60987470482</v>
      </c>
    </row>
    <row r="57" spans="1:3" ht="30" x14ac:dyDescent="0.2">
      <c r="A57" s="60" t="s">
        <v>71</v>
      </c>
      <c r="B57" s="59" t="s">
        <v>72</v>
      </c>
      <c r="C57" s="35">
        <f>[1]С2!F14</f>
        <v>113455</v>
      </c>
    </row>
    <row r="58" spans="1:3" ht="15.75" x14ac:dyDescent="0.2">
      <c r="A58" s="60" t="s">
        <v>73</v>
      </c>
      <c r="B58" s="61" t="s">
        <v>74</v>
      </c>
      <c r="C58" s="41">
        <f>[1]С2!F15</f>
        <v>1.071</v>
      </c>
    </row>
    <row r="59" spans="1:3" ht="15.75" x14ac:dyDescent="0.2">
      <c r="A59" s="60" t="s">
        <v>75</v>
      </c>
      <c r="B59" s="61" t="s">
        <v>76</v>
      </c>
      <c r="C59" s="41">
        <f>[1]С2!F16</f>
        <v>1</v>
      </c>
    </row>
    <row r="60" spans="1:3" ht="17.25" x14ac:dyDescent="0.2">
      <c r="A60" s="60" t="s">
        <v>77</v>
      </c>
      <c r="B60" s="59" t="s">
        <v>78</v>
      </c>
      <c r="C60" s="35">
        <f>[1]С2!F17</f>
        <v>1.01</v>
      </c>
    </row>
    <row r="61" spans="1:3" s="64" customFormat="1" ht="14.25" x14ac:dyDescent="0.2">
      <c r="A61" s="60" t="s">
        <v>79</v>
      </c>
      <c r="B61" s="62" t="s">
        <v>80</v>
      </c>
      <c r="C61" s="63">
        <f>[1]С2!F33</f>
        <v>10</v>
      </c>
    </row>
    <row r="62" spans="1:3" ht="30" x14ac:dyDescent="0.2">
      <c r="A62" s="60" t="s">
        <v>81</v>
      </c>
      <c r="B62" s="65" t="s">
        <v>82</v>
      </c>
      <c r="C62" s="35">
        <f>[1]С2!F26</f>
        <v>1339.9816248999261</v>
      </c>
    </row>
    <row r="63" spans="1:3" ht="168" customHeight="1" x14ac:dyDescent="0.2">
      <c r="A63" s="60" t="s">
        <v>83</v>
      </c>
      <c r="B63" s="54" t="s">
        <v>84</v>
      </c>
      <c r="C63" s="35">
        <f>[1]С2!F27</f>
        <v>0.18594487800000001</v>
      </c>
    </row>
    <row r="64" spans="1:3" ht="17.25" x14ac:dyDescent="0.2">
      <c r="A64" s="60" t="s">
        <v>85</v>
      </c>
      <c r="B64" s="59" t="s">
        <v>86</v>
      </c>
      <c r="C64" s="63">
        <f>[1]С2!F28</f>
        <v>4200</v>
      </c>
    </row>
    <row r="65" spans="1:3" ht="42.75" x14ac:dyDescent="0.2">
      <c r="A65" s="60" t="s">
        <v>87</v>
      </c>
      <c r="B65" s="34" t="s">
        <v>88</v>
      </c>
      <c r="C65" s="35">
        <f>[1]С2!F22</f>
        <v>4298.6978080550834</v>
      </c>
    </row>
    <row r="66" spans="1:3" ht="30" x14ac:dyDescent="0.2">
      <c r="A66" s="60" t="s">
        <v>89</v>
      </c>
      <c r="B66" s="61" t="s">
        <v>90</v>
      </c>
      <c r="C66" s="35">
        <f>[1]С2!F23</f>
        <v>1990</v>
      </c>
    </row>
    <row r="67" spans="1:3" ht="30" x14ac:dyDescent="0.2">
      <c r="A67" s="60" t="s">
        <v>91</v>
      </c>
      <c r="B67" s="54" t="s">
        <v>92</v>
      </c>
      <c r="C67" s="35">
        <f>[1]С2.1!E27</f>
        <v>246.24401</v>
      </c>
    </row>
    <row r="68" spans="1:3" ht="73.5" customHeight="1" x14ac:dyDescent="0.2">
      <c r="A68" s="60" t="s">
        <v>93</v>
      </c>
      <c r="B68" s="66" t="s">
        <v>94</v>
      </c>
      <c r="C68" s="53" t="str">
        <f>[1]С2.3!E21</f>
        <v>Муниципальное унитарное предприятие города Куйбышева Куйбышевского района Новосибирской области "Горводоканал"</v>
      </c>
    </row>
    <row r="69" spans="1:3" ht="25.5" x14ac:dyDescent="0.2">
      <c r="A69" s="60" t="s">
        <v>95</v>
      </c>
      <c r="B69" s="67" t="s">
        <v>96</v>
      </c>
      <c r="C69" s="68">
        <f>[1]С2.3!E11</f>
        <v>9.89</v>
      </c>
    </row>
    <row r="70" spans="1:3" ht="25.5" x14ac:dyDescent="0.2">
      <c r="A70" s="60" t="s">
        <v>97</v>
      </c>
      <c r="B70" s="67" t="s">
        <v>98</v>
      </c>
      <c r="C70" s="63">
        <f>[1]С2.3!E13</f>
        <v>300</v>
      </c>
    </row>
    <row r="71" spans="1:3" ht="192.75" customHeight="1" x14ac:dyDescent="0.2">
      <c r="A71" s="60" t="s">
        <v>99</v>
      </c>
      <c r="B71" s="66" t="s">
        <v>100</v>
      </c>
      <c r="C71" s="69">
        <f>IF([1]С2.3!E22&gt;0,[1]С2.3!E22,[1]С2.3!E14)</f>
        <v>8809</v>
      </c>
    </row>
    <row r="72" spans="1:3" ht="192.75" customHeight="1" x14ac:dyDescent="0.2">
      <c r="A72" s="60" t="s">
        <v>101</v>
      </c>
      <c r="B72" s="66" t="s">
        <v>102</v>
      </c>
      <c r="C72" s="69">
        <f>IF([1]С2.3!E23&gt;0,[1]С2.3!E23,[1]С2.3!E15)</f>
        <v>530.41</v>
      </c>
    </row>
    <row r="73" spans="1:3" ht="30" x14ac:dyDescent="0.2">
      <c r="A73" s="60" t="s">
        <v>103</v>
      </c>
      <c r="B73" s="54" t="s">
        <v>104</v>
      </c>
      <c r="C73" s="35">
        <f>[1]С2.1!E28</f>
        <v>269.12432000000001</v>
      </c>
    </row>
    <row r="74" spans="1:3" ht="87" customHeight="1" x14ac:dyDescent="0.2">
      <c r="A74" s="60" t="s">
        <v>105</v>
      </c>
      <c r="B74" s="66" t="s">
        <v>106</v>
      </c>
      <c r="C74" s="53" t="str">
        <f>[1]С2.3!E25</f>
        <v>Муниципальное унитарное предприятие города Куйбышева Куйбышевского района Новосибирской области "Геострой"</v>
      </c>
    </row>
    <row r="75" spans="1:3" ht="25.5" x14ac:dyDescent="0.2">
      <c r="A75" s="60" t="s">
        <v>107</v>
      </c>
      <c r="B75" s="67" t="s">
        <v>108</v>
      </c>
      <c r="C75" s="68">
        <f>[1]С2.3!E12</f>
        <v>0.56000000000000005</v>
      </c>
    </row>
    <row r="76" spans="1:3" ht="25.5" x14ac:dyDescent="0.2">
      <c r="A76" s="60" t="s">
        <v>109</v>
      </c>
      <c r="B76" s="67" t="s">
        <v>98</v>
      </c>
      <c r="C76" s="63">
        <f>[1]С2.3!E13</f>
        <v>300</v>
      </c>
    </row>
    <row r="77" spans="1:3" ht="183" customHeight="1" x14ac:dyDescent="0.2">
      <c r="A77" s="60" t="s">
        <v>110</v>
      </c>
      <c r="B77" s="70" t="s">
        <v>111</v>
      </c>
      <c r="C77" s="69">
        <f>IF([1]С2.3!E26&gt;0,[1]С2.3!E26,[1]С2.3!E16)</f>
        <v>21397</v>
      </c>
    </row>
    <row r="78" spans="1:3" ht="186.75" customHeight="1" x14ac:dyDescent="0.2">
      <c r="A78" s="60" t="s">
        <v>112</v>
      </c>
      <c r="B78" s="70" t="s">
        <v>113</v>
      </c>
      <c r="C78" s="69">
        <f>IF([1]С2.3!E27&gt;0,[1]С2.3!E27,[1]С2.3!E17)</f>
        <v>857.14</v>
      </c>
    </row>
    <row r="79" spans="1:3" ht="17.25" x14ac:dyDescent="0.2">
      <c r="A79" s="60" t="s">
        <v>114</v>
      </c>
      <c r="B79" s="34" t="s">
        <v>115</v>
      </c>
      <c r="C79" s="36">
        <f>[1]С2!F29</f>
        <v>0.21369165990259753</v>
      </c>
    </row>
    <row r="80" spans="1:3" ht="30" x14ac:dyDescent="0.2">
      <c r="A80" s="60" t="s">
        <v>116</v>
      </c>
      <c r="B80" s="54" t="s">
        <v>117</v>
      </c>
      <c r="C80" s="71">
        <f>[1]С2!F30</f>
        <v>0.20047619047619047</v>
      </c>
    </row>
    <row r="81" spans="1:3" ht="17.25" x14ac:dyDescent="0.2">
      <c r="A81" s="60" t="s">
        <v>118</v>
      </c>
      <c r="B81" s="72" t="s">
        <v>119</v>
      </c>
      <c r="C81" s="36">
        <f>[1]С2!F31</f>
        <v>0.13880000000000001</v>
      </c>
    </row>
    <row r="82" spans="1:3" s="64" customFormat="1" ht="18" thickBot="1" x14ac:dyDescent="0.25">
      <c r="A82" s="73" t="s">
        <v>120</v>
      </c>
      <c r="B82" s="74" t="s">
        <v>121</v>
      </c>
      <c r="C82" s="75">
        <f>[1]С2!F32</f>
        <v>0.12640000000000001</v>
      </c>
    </row>
    <row r="83" spans="1:3" ht="13.5" thickBot="1" x14ac:dyDescent="0.25">
      <c r="A83" s="48"/>
      <c r="B83" s="76"/>
      <c r="C83" s="15"/>
    </row>
    <row r="84" spans="1:3" s="64" customFormat="1" ht="30" customHeight="1" x14ac:dyDescent="0.2">
      <c r="A84" s="77" t="s">
        <v>122</v>
      </c>
      <c r="B84" s="141" t="s">
        <v>123</v>
      </c>
      <c r="C84" s="141"/>
    </row>
    <row r="85" spans="1:3" s="64" customFormat="1" ht="30" x14ac:dyDescent="0.2">
      <c r="A85" s="78" t="s">
        <v>124</v>
      </c>
      <c r="B85" s="34" t="s">
        <v>125</v>
      </c>
      <c r="C85" s="35">
        <f>[1]С3!F14</f>
        <v>15674.360789283506</v>
      </c>
    </row>
    <row r="86" spans="1:3" s="64" customFormat="1" ht="42.75" x14ac:dyDescent="0.2">
      <c r="A86" s="78" t="s">
        <v>126</v>
      </c>
      <c r="B86" s="54" t="s">
        <v>127</v>
      </c>
      <c r="C86" s="79">
        <f>[1]С3!F15</f>
        <v>0.25</v>
      </c>
    </row>
    <row r="87" spans="1:3" s="64" customFormat="1" ht="14.25" x14ac:dyDescent="0.2">
      <c r="A87" s="78" t="s">
        <v>128</v>
      </c>
      <c r="B87" s="80" t="s">
        <v>129</v>
      </c>
      <c r="C87" s="63">
        <f>[1]С3!F18</f>
        <v>15</v>
      </c>
    </row>
    <row r="88" spans="1:3" s="64" customFormat="1" ht="17.25" x14ac:dyDescent="0.2">
      <c r="A88" s="78" t="s">
        <v>130</v>
      </c>
      <c r="B88" s="34" t="s">
        <v>131</v>
      </c>
      <c r="C88" s="35">
        <f>[1]С3!F19</f>
        <v>3741.3369093945325</v>
      </c>
    </row>
    <row r="89" spans="1:3" s="64" customFormat="1" ht="55.5" x14ac:dyDescent="0.2">
      <c r="A89" s="78" t="s">
        <v>132</v>
      </c>
      <c r="B89" s="54" t="s">
        <v>133</v>
      </c>
      <c r="C89" s="81">
        <f>[1]С3!F20</f>
        <v>2.1999999999999999E-2</v>
      </c>
    </row>
    <row r="90" spans="1:3" s="64" customFormat="1" ht="14.25" x14ac:dyDescent="0.2">
      <c r="A90" s="78" t="s">
        <v>134</v>
      </c>
      <c r="B90" s="59" t="s">
        <v>80</v>
      </c>
      <c r="C90" s="63">
        <f>[1]С3!F21</f>
        <v>10</v>
      </c>
    </row>
    <row r="91" spans="1:3" s="64" customFormat="1" ht="17.25" x14ac:dyDescent="0.2">
      <c r="A91" s="78" t="s">
        <v>135</v>
      </c>
      <c r="B91" s="34" t="s">
        <v>136</v>
      </c>
      <c r="C91" s="35">
        <f>[1]С3!F22</f>
        <v>4.0199448746997781</v>
      </c>
    </row>
    <row r="92" spans="1:3" s="64" customFormat="1" ht="57" customHeight="1" x14ac:dyDescent="0.2">
      <c r="A92" s="78" t="s">
        <v>137</v>
      </c>
      <c r="B92" s="54" t="s">
        <v>138</v>
      </c>
      <c r="C92" s="81">
        <f>[1]С3!F23</f>
        <v>3.0000000000000001E-3</v>
      </c>
    </row>
    <row r="93" spans="1:3" s="64" customFormat="1" ht="27.75" thickBot="1" x14ac:dyDescent="0.25">
      <c r="A93" s="82" t="s">
        <v>139</v>
      </c>
      <c r="B93" s="83" t="s">
        <v>140</v>
      </c>
      <c r="C93" s="84">
        <f>[1]С3!F24</f>
        <v>1339.9816248999261</v>
      </c>
    </row>
    <row r="94" spans="1:3" ht="13.5" thickBot="1" x14ac:dyDescent="0.25">
      <c r="A94" s="48"/>
      <c r="B94" s="76"/>
      <c r="C94" s="15"/>
    </row>
    <row r="95" spans="1:3" ht="30" customHeight="1" x14ac:dyDescent="0.2">
      <c r="A95" s="85" t="s">
        <v>141</v>
      </c>
      <c r="B95" s="141" t="s">
        <v>142</v>
      </c>
      <c r="C95" s="141"/>
    </row>
    <row r="96" spans="1:3" ht="30" x14ac:dyDescent="0.2">
      <c r="A96" s="60" t="s">
        <v>143</v>
      </c>
      <c r="B96" s="34" t="s">
        <v>144</v>
      </c>
      <c r="C96" s="35">
        <f>[1]С4!F16</f>
        <v>1652.5</v>
      </c>
    </row>
    <row r="97" spans="1:3" ht="30" x14ac:dyDescent="0.2">
      <c r="A97" s="60" t="s">
        <v>145</v>
      </c>
      <c r="B97" s="59" t="s">
        <v>146</v>
      </c>
      <c r="C97" s="35">
        <f>[1]С4!F17</f>
        <v>73547</v>
      </c>
    </row>
    <row r="98" spans="1:3" ht="17.25" x14ac:dyDescent="0.2">
      <c r="A98" s="60" t="s">
        <v>147</v>
      </c>
      <c r="B98" s="59" t="s">
        <v>148</v>
      </c>
      <c r="C98" s="41">
        <f>[1]С4!F18</f>
        <v>0.02</v>
      </c>
    </row>
    <row r="99" spans="1:3" ht="30" x14ac:dyDescent="0.2">
      <c r="A99" s="60" t="s">
        <v>149</v>
      </c>
      <c r="B99" s="59" t="s">
        <v>150</v>
      </c>
      <c r="C99" s="35">
        <f>[1]С4!F19</f>
        <v>12104</v>
      </c>
    </row>
    <row r="100" spans="1:3" ht="31.5" x14ac:dyDescent="0.2">
      <c r="A100" s="60" t="s">
        <v>151</v>
      </c>
      <c r="B100" s="59" t="s">
        <v>152</v>
      </c>
      <c r="C100" s="41">
        <f>[1]С4!F20</f>
        <v>1.4999999999999999E-2</v>
      </c>
    </row>
    <row r="101" spans="1:3" ht="30" x14ac:dyDescent="0.2">
      <c r="A101" s="60" t="s">
        <v>153</v>
      </c>
      <c r="B101" s="34" t="s">
        <v>154</v>
      </c>
      <c r="C101" s="35">
        <f>[1]С4!F21</f>
        <v>1933.1949342509995</v>
      </c>
    </row>
    <row r="102" spans="1:3" ht="35.25" customHeight="1" x14ac:dyDescent="0.2">
      <c r="A102" s="60" t="s">
        <v>155</v>
      </c>
      <c r="B102" s="54" t="s">
        <v>156</v>
      </c>
      <c r="C102" s="86" t="str">
        <f>IF([1]С4.2!F8="да",[1]С4.2!D21,[1]С4.2!D15)</f>
        <v>АО "Новосибирскэнергосбыт"</v>
      </c>
    </row>
    <row r="103" spans="1:3" ht="68.25" x14ac:dyDescent="0.2">
      <c r="A103" s="60" t="s">
        <v>157</v>
      </c>
      <c r="B103" s="54" t="s">
        <v>158</v>
      </c>
      <c r="C103" s="35">
        <f>[1]С4!F22</f>
        <v>3.6112641666666665</v>
      </c>
    </row>
    <row r="104" spans="1:3" ht="30" x14ac:dyDescent="0.2">
      <c r="A104" s="60" t="s">
        <v>159</v>
      </c>
      <c r="B104" s="59" t="s">
        <v>160</v>
      </c>
      <c r="C104" s="35">
        <f>[1]С4!F23</f>
        <v>180</v>
      </c>
    </row>
    <row r="105" spans="1:3" ht="14.25" x14ac:dyDescent="0.2">
      <c r="A105" s="60" t="s">
        <v>161</v>
      </c>
      <c r="B105" s="54" t="s">
        <v>162</v>
      </c>
      <c r="C105" s="35">
        <f>[1]С4!F24</f>
        <v>8497.1999999999989</v>
      </c>
    </row>
    <row r="106" spans="1:3" ht="14.25" x14ac:dyDescent="0.2">
      <c r="A106" s="60" t="s">
        <v>163</v>
      </c>
      <c r="B106" s="59" t="s">
        <v>164</v>
      </c>
      <c r="C106" s="41">
        <f>[1]С4!F25</f>
        <v>0.35</v>
      </c>
    </row>
    <row r="107" spans="1:3" ht="17.25" x14ac:dyDescent="0.2">
      <c r="A107" s="60" t="s">
        <v>165</v>
      </c>
      <c r="B107" s="34" t="s">
        <v>166</v>
      </c>
      <c r="C107" s="35">
        <f>[1]С4!F26</f>
        <v>53.586959999999998</v>
      </c>
    </row>
    <row r="108" spans="1:3" ht="75.75" customHeight="1" x14ac:dyDescent="0.2">
      <c r="A108" s="60" t="s">
        <v>167</v>
      </c>
      <c r="B108" s="54" t="s">
        <v>94</v>
      </c>
      <c r="C108" s="86" t="str">
        <f>[1]С4.3!E16</f>
        <v>Муниципальное унитарное предприятие города Куйбышева Куйбышевского района Новосибирской области "Горводоканал"</v>
      </c>
    </row>
    <row r="109" spans="1:3" ht="25.5" x14ac:dyDescent="0.2">
      <c r="A109" s="60" t="s">
        <v>168</v>
      </c>
      <c r="B109" s="54" t="s">
        <v>169</v>
      </c>
      <c r="C109" s="35">
        <f>[1]С4.3!E17</f>
        <v>15.28</v>
      </c>
    </row>
    <row r="110" spans="1:3" ht="79.5" customHeight="1" x14ac:dyDescent="0.2">
      <c r="A110" s="60" t="s">
        <v>170</v>
      </c>
      <c r="B110" s="54" t="s">
        <v>106</v>
      </c>
      <c r="C110" s="86" t="str">
        <f>[1]С4.3!E18</f>
        <v>Муниципальное унитарное предприятие города Куйбышева Куйбышевского района Новосибирской области "Геострой"</v>
      </c>
    </row>
    <row r="111" spans="1:3" x14ac:dyDescent="0.2">
      <c r="A111" s="60" t="s">
        <v>171</v>
      </c>
      <c r="B111" s="54" t="s">
        <v>172</v>
      </c>
      <c r="C111" s="35">
        <f>[1]С4.3!E19</f>
        <v>0</v>
      </c>
    </row>
    <row r="112" spans="1:3" x14ac:dyDescent="0.2">
      <c r="A112" s="60" t="s">
        <v>173</v>
      </c>
      <c r="B112" s="59" t="s">
        <v>174</v>
      </c>
      <c r="C112" s="35">
        <f>[1]С4.3!E11</f>
        <v>1871</v>
      </c>
    </row>
    <row r="113" spans="1:3" x14ac:dyDescent="0.2">
      <c r="A113" s="60" t="s">
        <v>175</v>
      </c>
      <c r="B113" s="59" t="s">
        <v>176</v>
      </c>
      <c r="C113" s="53">
        <f>[1]С4.3!E12</f>
        <v>1636</v>
      </c>
    </row>
    <row r="114" spans="1:3" x14ac:dyDescent="0.2">
      <c r="A114" s="60" t="s">
        <v>177</v>
      </c>
      <c r="B114" s="59" t="s">
        <v>178</v>
      </c>
      <c r="C114" s="53">
        <f>[1]С4.3!E13</f>
        <v>204</v>
      </c>
    </row>
    <row r="115" spans="1:3" ht="30" x14ac:dyDescent="0.2">
      <c r="A115" s="60" t="s">
        <v>179</v>
      </c>
      <c r="B115" s="34" t="s">
        <v>180</v>
      </c>
      <c r="C115" s="35">
        <f>[1]С4!F27</f>
        <v>1291.2863994686898</v>
      </c>
    </row>
    <row r="116" spans="1:3" ht="25.5" x14ac:dyDescent="0.2">
      <c r="A116" s="60" t="s">
        <v>181</v>
      </c>
      <c r="B116" s="54" t="s">
        <v>182</v>
      </c>
      <c r="C116" s="35">
        <f>[1]С4!F28</f>
        <v>991.77142816335618</v>
      </c>
    </row>
    <row r="117" spans="1:3" ht="42.75" x14ac:dyDescent="0.2">
      <c r="A117" s="60" t="s">
        <v>183</v>
      </c>
      <c r="B117" s="54" t="s">
        <v>184</v>
      </c>
      <c r="C117" s="35">
        <f>[1]С4!F29</f>
        <v>299.51497130533357</v>
      </c>
    </row>
    <row r="118" spans="1:3" ht="30" x14ac:dyDescent="0.2">
      <c r="A118" s="60" t="s">
        <v>185</v>
      </c>
      <c r="B118" s="40" t="s">
        <v>186</v>
      </c>
      <c r="C118" s="35">
        <f>[1]С4!F30</f>
        <v>2471.441050851608</v>
      </c>
    </row>
    <row r="119" spans="1:3" ht="42.75" x14ac:dyDescent="0.2">
      <c r="A119" s="60" t="s">
        <v>187</v>
      </c>
      <c r="B119" s="87" t="s">
        <v>188</v>
      </c>
      <c r="C119" s="35">
        <f>[1]С4!F33</f>
        <v>1243.3112961346633</v>
      </c>
    </row>
    <row r="120" spans="1:3" ht="30" x14ac:dyDescent="0.2">
      <c r="A120" s="60" t="s">
        <v>189</v>
      </c>
      <c r="B120" s="88" t="s">
        <v>190</v>
      </c>
      <c r="C120" s="35">
        <f>[1]С4!F35</f>
        <v>18.902267999999999</v>
      </c>
    </row>
    <row r="121" spans="1:3" ht="14.25" x14ac:dyDescent="0.2">
      <c r="A121" s="60" t="s">
        <v>191</v>
      </c>
      <c r="B121" s="57" t="s">
        <v>192</v>
      </c>
      <c r="C121" s="35">
        <f>[1]С4!F36</f>
        <v>14319.9</v>
      </c>
    </row>
    <row r="122" spans="1:3" ht="43.5" customHeight="1" thickBot="1" x14ac:dyDescent="0.25">
      <c r="A122" s="73" t="s">
        <v>193</v>
      </c>
      <c r="B122" s="89" t="s">
        <v>194</v>
      </c>
      <c r="C122" s="84">
        <f>[1]С4!F37</f>
        <v>1.32</v>
      </c>
    </row>
    <row r="123" spans="1:3" s="90" customFormat="1" ht="13.5" thickBot="1" x14ac:dyDescent="0.25">
      <c r="A123" s="48"/>
      <c r="B123" s="76"/>
      <c r="C123" s="15"/>
    </row>
    <row r="124" spans="1:3" s="64" customFormat="1" ht="30" customHeight="1" x14ac:dyDescent="0.2">
      <c r="A124" s="77" t="s">
        <v>195</v>
      </c>
      <c r="B124" s="141" t="s">
        <v>196</v>
      </c>
      <c r="C124" s="141"/>
    </row>
    <row r="125" spans="1:3" ht="16.5" thickBot="1" x14ac:dyDescent="0.25">
      <c r="A125" s="27" t="s">
        <v>197</v>
      </c>
      <c r="B125" s="91" t="s">
        <v>198</v>
      </c>
      <c r="C125" s="84">
        <f>[1]С5!F17</f>
        <v>0.02</v>
      </c>
    </row>
    <row r="126" spans="1:3" s="90" customFormat="1" ht="13.5" thickBot="1" x14ac:dyDescent="0.25">
      <c r="A126" s="48"/>
      <c r="B126" s="76"/>
      <c r="C126" s="15"/>
    </row>
    <row r="127" spans="1:3" ht="42.75" customHeight="1" x14ac:dyDescent="0.2">
      <c r="A127" s="85" t="s">
        <v>199</v>
      </c>
      <c r="B127" s="142" t="s">
        <v>200</v>
      </c>
      <c r="C127" s="142"/>
    </row>
    <row r="128" spans="1:3" ht="68.25" x14ac:dyDescent="0.2">
      <c r="A128" s="60" t="s">
        <v>201</v>
      </c>
      <c r="B128" s="92" t="s">
        <v>202</v>
      </c>
      <c r="C128" s="35" t="s">
        <v>203</v>
      </c>
    </row>
    <row r="129" spans="1:3" ht="42.75" hidden="1" x14ac:dyDescent="0.2">
      <c r="A129" s="60" t="s">
        <v>204</v>
      </c>
      <c r="B129" s="87" t="s">
        <v>205</v>
      </c>
      <c r="C129" s="93"/>
    </row>
    <row r="130" spans="1:3" ht="69" thickBot="1" x14ac:dyDescent="0.25">
      <c r="A130" s="73" t="s">
        <v>206</v>
      </c>
      <c r="B130" s="94" t="s">
        <v>207</v>
      </c>
      <c r="C130" s="95" t="s">
        <v>203</v>
      </c>
    </row>
    <row r="131" spans="1:3" ht="62.25" hidden="1" customHeight="1" x14ac:dyDescent="0.2">
      <c r="A131" s="96" t="s">
        <v>208</v>
      </c>
      <c r="B131" s="97" t="s">
        <v>209</v>
      </c>
      <c r="C131" s="98"/>
    </row>
    <row r="132" spans="1:3" ht="68.25" hidden="1" x14ac:dyDescent="0.2">
      <c r="A132" s="60" t="s">
        <v>210</v>
      </c>
      <c r="B132" s="87" t="s">
        <v>211</v>
      </c>
      <c r="C132" s="36"/>
    </row>
    <row r="133" spans="1:3" ht="69" hidden="1" thickBot="1" x14ac:dyDescent="0.25">
      <c r="A133" s="73" t="s">
        <v>212</v>
      </c>
      <c r="B133" s="99" t="s">
        <v>213</v>
      </c>
      <c r="C133" s="75"/>
    </row>
    <row r="134" spans="1:3" s="90" customFormat="1" ht="13.5" thickBot="1" x14ac:dyDescent="0.25">
      <c r="A134" s="48"/>
      <c r="B134" s="76"/>
      <c r="C134" s="15"/>
    </row>
    <row r="135" spans="1:3" ht="26.25" customHeight="1" x14ac:dyDescent="0.2">
      <c r="A135" s="85" t="s">
        <v>214</v>
      </c>
      <c r="B135" s="100" t="s">
        <v>215</v>
      </c>
      <c r="C135" s="101">
        <f>[1]С2!F37</f>
        <v>20.818139999999996</v>
      </c>
    </row>
    <row r="136" spans="1:3" ht="14.25" x14ac:dyDescent="0.2">
      <c r="A136" s="60" t="s">
        <v>216</v>
      </c>
      <c r="B136" s="102" t="s">
        <v>217</v>
      </c>
      <c r="C136" s="35">
        <f>[1]С2!F38</f>
        <v>7</v>
      </c>
    </row>
    <row r="137" spans="1:3" ht="17.25" x14ac:dyDescent="0.2">
      <c r="A137" s="60" t="s">
        <v>218</v>
      </c>
      <c r="B137" s="102" t="s">
        <v>219</v>
      </c>
      <c r="C137" s="35">
        <f>[1]С2!F40</f>
        <v>0.97</v>
      </c>
    </row>
    <row r="138" spans="1:3" ht="15" thickBot="1" x14ac:dyDescent="0.25">
      <c r="A138" s="73" t="s">
        <v>220</v>
      </c>
      <c r="B138" s="103" t="s">
        <v>221</v>
      </c>
      <c r="C138" s="47">
        <f>[1]С2!F42</f>
        <v>0.35</v>
      </c>
    </row>
    <row r="139" spans="1:3" s="90" customFormat="1" ht="13.5" thickBot="1" x14ac:dyDescent="0.25">
      <c r="A139" s="48"/>
      <c r="B139" s="76"/>
      <c r="C139" s="15"/>
    </row>
    <row r="140" spans="1:3" ht="30" x14ac:dyDescent="0.2">
      <c r="A140" s="85" t="s">
        <v>222</v>
      </c>
      <c r="B140" s="104" t="s">
        <v>223</v>
      </c>
      <c r="C140" s="105">
        <f>[1]С2!F35</f>
        <v>1.7157947422665329</v>
      </c>
    </row>
    <row r="141" spans="1:3" ht="22.7" customHeight="1" thickBot="1" x14ac:dyDescent="0.25">
      <c r="A141" s="73" t="s">
        <v>224</v>
      </c>
      <c r="B141" s="143" t="s">
        <v>225</v>
      </c>
      <c r="C141" s="143"/>
    </row>
    <row r="142" spans="1:3" ht="13.5" thickBot="1" x14ac:dyDescent="0.25">
      <c r="A142" s="106"/>
      <c r="B142" s="107" t="s">
        <v>226</v>
      </c>
      <c r="C142" s="108"/>
    </row>
    <row r="143" spans="1:3" x14ac:dyDescent="0.2">
      <c r="A143" s="106"/>
      <c r="B143" s="109">
        <v>2020</v>
      </c>
      <c r="C143" s="110">
        <f>[1]С2.5!$E$11</f>
        <v>-2.9000000000000026E-2</v>
      </c>
    </row>
    <row r="144" spans="1:3" x14ac:dyDescent="0.2">
      <c r="A144" s="106"/>
      <c r="B144" s="111">
        <f>B143+1</f>
        <v>2021</v>
      </c>
      <c r="C144" s="112">
        <f>[1]С2.5!$F$11</f>
        <v>0.245</v>
      </c>
    </row>
    <row r="145" spans="1:3" x14ac:dyDescent="0.2">
      <c r="A145" s="106"/>
      <c r="B145" s="111">
        <f t="shared" ref="B145:B208" si="0">B144+1</f>
        <v>2022</v>
      </c>
      <c r="C145" s="112">
        <f>[1]С2.5!$G$11</f>
        <v>0.114</v>
      </c>
    </row>
    <row r="146" spans="1:3" ht="13.5" thickBot="1" x14ac:dyDescent="0.25">
      <c r="A146" s="106"/>
      <c r="B146" s="113">
        <f t="shared" si="0"/>
        <v>2023</v>
      </c>
      <c r="C146" s="114">
        <f>[1]С2.5!$H$11</f>
        <v>0.04</v>
      </c>
    </row>
    <row r="147" spans="1:3" x14ac:dyDescent="0.2">
      <c r="A147" s="106"/>
      <c r="B147" s="115">
        <f t="shared" si="0"/>
        <v>2024</v>
      </c>
      <c r="C147" s="116">
        <f>[1]С2.5!$I$11</f>
        <v>0.121</v>
      </c>
    </row>
    <row r="148" spans="1:3" x14ac:dyDescent="0.2">
      <c r="A148" s="106"/>
      <c r="B148" s="111">
        <f t="shared" si="0"/>
        <v>2025</v>
      </c>
      <c r="C148" s="112">
        <f>[1]С2.5!$J$11</f>
        <v>0.03</v>
      </c>
    </row>
    <row r="149" spans="1:3" x14ac:dyDescent="0.2">
      <c r="A149" s="106"/>
      <c r="B149" s="111">
        <f t="shared" si="0"/>
        <v>2026</v>
      </c>
      <c r="C149" s="112">
        <f>[1]С2.5!$K$11</f>
        <v>6.0999999999999999E-2</v>
      </c>
    </row>
    <row r="150" spans="1:3" hidden="1" x14ac:dyDescent="0.2">
      <c r="A150" s="106"/>
      <c r="B150" s="111">
        <f t="shared" si="0"/>
        <v>2027</v>
      </c>
      <c r="C150" s="112">
        <f>[1]С2.5!$L$11</f>
        <v>3.2682303599220003E-2</v>
      </c>
    </row>
    <row r="151" spans="1:3" hidden="1" x14ac:dyDescent="0.2">
      <c r="A151" s="106"/>
      <c r="B151" s="111">
        <f t="shared" si="0"/>
        <v>2028</v>
      </c>
      <c r="C151" s="112">
        <f>[1]С2.5!$M$11</f>
        <v>0</v>
      </c>
    </row>
    <row r="152" spans="1:3" hidden="1" x14ac:dyDescent="0.2">
      <c r="A152" s="106"/>
      <c r="B152" s="111">
        <f t="shared" si="0"/>
        <v>2029</v>
      </c>
      <c r="C152" s="112">
        <f>[1]С2.5!$N$11</f>
        <v>0</v>
      </c>
    </row>
    <row r="153" spans="1:3" hidden="1" x14ac:dyDescent="0.2">
      <c r="A153" s="106"/>
      <c r="B153" s="111">
        <f t="shared" si="0"/>
        <v>2030</v>
      </c>
      <c r="C153" s="112">
        <f>[1]С2.5!$O$11</f>
        <v>0</v>
      </c>
    </row>
    <row r="154" spans="1:3" hidden="1" x14ac:dyDescent="0.2">
      <c r="A154" s="106"/>
      <c r="B154" s="111">
        <f t="shared" si="0"/>
        <v>2031</v>
      </c>
      <c r="C154" s="112">
        <f>[1]С2.5!$P$11</f>
        <v>0</v>
      </c>
    </row>
    <row r="155" spans="1:3" hidden="1" x14ac:dyDescent="0.2">
      <c r="A155" s="90"/>
      <c r="B155" s="111">
        <f t="shared" si="0"/>
        <v>2032</v>
      </c>
      <c r="C155" s="112">
        <f>[1]С2.5!$Q$11</f>
        <v>0</v>
      </c>
    </row>
    <row r="156" spans="1:3" hidden="1" x14ac:dyDescent="0.2">
      <c r="A156" s="90"/>
      <c r="B156" s="111">
        <f t="shared" si="0"/>
        <v>2033</v>
      </c>
      <c r="C156" s="112">
        <f>[1]С2.5!$R$11</f>
        <v>0</v>
      </c>
    </row>
    <row r="157" spans="1:3" hidden="1" x14ac:dyDescent="0.2">
      <c r="B157" s="111">
        <f t="shared" si="0"/>
        <v>2034</v>
      </c>
      <c r="C157" s="112">
        <f>[1]С2.5!$S$11</f>
        <v>0</v>
      </c>
    </row>
    <row r="158" spans="1:3" hidden="1" x14ac:dyDescent="0.2">
      <c r="B158" s="111">
        <f t="shared" si="0"/>
        <v>2035</v>
      </c>
      <c r="C158" s="112">
        <f>[1]С2.5!$T$11</f>
        <v>0</v>
      </c>
    </row>
    <row r="159" spans="1:3" hidden="1" x14ac:dyDescent="0.2">
      <c r="B159" s="111">
        <f t="shared" si="0"/>
        <v>2036</v>
      </c>
      <c r="C159" s="112">
        <f>[1]С2.5!$U$11</f>
        <v>0</v>
      </c>
    </row>
    <row r="160" spans="1:3" hidden="1" x14ac:dyDescent="0.2">
      <c r="B160" s="111">
        <f t="shared" si="0"/>
        <v>2037</v>
      </c>
      <c r="C160" s="112">
        <f>[1]С2.5!$V$11</f>
        <v>0</v>
      </c>
    </row>
    <row r="161" spans="2:3" hidden="1" x14ac:dyDescent="0.2">
      <c r="B161" s="111">
        <f t="shared" si="0"/>
        <v>2038</v>
      </c>
      <c r="C161" s="112">
        <f>[1]С2.5!$W$11</f>
        <v>0</v>
      </c>
    </row>
    <row r="162" spans="2:3" hidden="1" x14ac:dyDescent="0.2">
      <c r="B162" s="111">
        <f t="shared" si="0"/>
        <v>2039</v>
      </c>
      <c r="C162" s="112">
        <f>[1]С2.5!$X$11</f>
        <v>0</v>
      </c>
    </row>
    <row r="163" spans="2:3" hidden="1" x14ac:dyDescent="0.2">
      <c r="B163" s="111">
        <f t="shared" si="0"/>
        <v>2040</v>
      </c>
      <c r="C163" s="112">
        <f>[1]С2.5!$Y$11</f>
        <v>0</v>
      </c>
    </row>
    <row r="164" spans="2:3" hidden="1" x14ac:dyDescent="0.2">
      <c r="B164" s="111">
        <f t="shared" si="0"/>
        <v>2041</v>
      </c>
      <c r="C164" s="112">
        <f>[1]С2.5!$Z$11</f>
        <v>0</v>
      </c>
    </row>
    <row r="165" spans="2:3" hidden="1" x14ac:dyDescent="0.2">
      <c r="B165" s="111">
        <f t="shared" si="0"/>
        <v>2042</v>
      </c>
      <c r="C165" s="112">
        <f>[1]С2.5!$AA$11</f>
        <v>0</v>
      </c>
    </row>
    <row r="166" spans="2:3" hidden="1" x14ac:dyDescent="0.2">
      <c r="B166" s="111">
        <f t="shared" si="0"/>
        <v>2043</v>
      </c>
      <c r="C166" s="112">
        <f>[1]С2.5!$AB$11</f>
        <v>0</v>
      </c>
    </row>
    <row r="167" spans="2:3" hidden="1" x14ac:dyDescent="0.2">
      <c r="B167" s="111">
        <f t="shared" si="0"/>
        <v>2044</v>
      </c>
      <c r="C167" s="112">
        <f>[1]С2.5!$AC$11</f>
        <v>0</v>
      </c>
    </row>
    <row r="168" spans="2:3" hidden="1" x14ac:dyDescent="0.2">
      <c r="B168" s="111">
        <f t="shared" si="0"/>
        <v>2045</v>
      </c>
      <c r="C168" s="112">
        <f>[1]С2.5!$AD$11</f>
        <v>0</v>
      </c>
    </row>
    <row r="169" spans="2:3" hidden="1" x14ac:dyDescent="0.2">
      <c r="B169" s="111">
        <f t="shared" si="0"/>
        <v>2046</v>
      </c>
      <c r="C169" s="112">
        <f>[1]С2.5!$AE$11</f>
        <v>0</v>
      </c>
    </row>
    <row r="170" spans="2:3" hidden="1" x14ac:dyDescent="0.2">
      <c r="B170" s="111">
        <f t="shared" si="0"/>
        <v>2047</v>
      </c>
      <c r="C170" s="112">
        <f>[1]С2.5!$AF$11</f>
        <v>0</v>
      </c>
    </row>
    <row r="171" spans="2:3" hidden="1" x14ac:dyDescent="0.2">
      <c r="B171" s="111">
        <f t="shared" si="0"/>
        <v>2048</v>
      </c>
      <c r="C171" s="112">
        <f>[1]С2.5!$AG$11</f>
        <v>0</v>
      </c>
    </row>
    <row r="172" spans="2:3" hidden="1" x14ac:dyDescent="0.2">
      <c r="B172" s="111">
        <f t="shared" si="0"/>
        <v>2049</v>
      </c>
      <c r="C172" s="112">
        <f>[1]С2.5!$AH$11</f>
        <v>0</v>
      </c>
    </row>
    <row r="173" spans="2:3" hidden="1" x14ac:dyDescent="0.2">
      <c r="B173" s="111">
        <f t="shared" si="0"/>
        <v>2050</v>
      </c>
      <c r="C173" s="112">
        <f>[1]С2.5!$AI$11</f>
        <v>0</v>
      </c>
    </row>
    <row r="174" spans="2:3" hidden="1" x14ac:dyDescent="0.2">
      <c r="B174" s="111">
        <f t="shared" si="0"/>
        <v>2051</v>
      </c>
      <c r="C174" s="112">
        <f>[1]С2.5!$AJ$11</f>
        <v>0</v>
      </c>
    </row>
    <row r="175" spans="2:3" hidden="1" x14ac:dyDescent="0.2">
      <c r="B175" s="111">
        <f t="shared" si="0"/>
        <v>2052</v>
      </c>
      <c r="C175" s="112">
        <f>[1]С2.5!$AK$11</f>
        <v>0</v>
      </c>
    </row>
    <row r="176" spans="2:3" hidden="1" x14ac:dyDescent="0.2">
      <c r="B176" s="111">
        <f t="shared" si="0"/>
        <v>2053</v>
      </c>
      <c r="C176" s="112">
        <f>[1]С2.5!$AL$11</f>
        <v>0</v>
      </c>
    </row>
    <row r="177" spans="2:3" hidden="1" x14ac:dyDescent="0.2">
      <c r="B177" s="111">
        <f t="shared" si="0"/>
        <v>2054</v>
      </c>
      <c r="C177" s="112">
        <f>[1]С2.5!$AM$11</f>
        <v>0</v>
      </c>
    </row>
    <row r="178" spans="2:3" hidden="1" x14ac:dyDescent="0.2">
      <c r="B178" s="111">
        <f t="shared" si="0"/>
        <v>2055</v>
      </c>
      <c r="C178" s="112">
        <f>[1]С2.5!$AN$11</f>
        <v>0</v>
      </c>
    </row>
    <row r="179" spans="2:3" hidden="1" x14ac:dyDescent="0.2">
      <c r="B179" s="111">
        <f t="shared" si="0"/>
        <v>2056</v>
      </c>
      <c r="C179" s="112">
        <f>[1]С2.5!$AO$11</f>
        <v>0</v>
      </c>
    </row>
    <row r="180" spans="2:3" hidden="1" x14ac:dyDescent="0.2">
      <c r="B180" s="111">
        <f t="shared" si="0"/>
        <v>2057</v>
      </c>
      <c r="C180" s="112">
        <f>[1]С2.5!$AP$11</f>
        <v>0</v>
      </c>
    </row>
    <row r="181" spans="2:3" hidden="1" x14ac:dyDescent="0.2">
      <c r="B181" s="111">
        <f t="shared" si="0"/>
        <v>2058</v>
      </c>
      <c r="C181" s="112">
        <f>[1]С2.5!$AQ$11</f>
        <v>0</v>
      </c>
    </row>
    <row r="182" spans="2:3" hidden="1" x14ac:dyDescent="0.2">
      <c r="B182" s="111">
        <f t="shared" si="0"/>
        <v>2059</v>
      </c>
      <c r="C182" s="112">
        <f>[1]С2.5!$AR$11</f>
        <v>0</v>
      </c>
    </row>
    <row r="183" spans="2:3" hidden="1" x14ac:dyDescent="0.2">
      <c r="B183" s="111">
        <f t="shared" si="0"/>
        <v>2060</v>
      </c>
      <c r="C183" s="112">
        <f>[1]С2.5!$AS$11</f>
        <v>0</v>
      </c>
    </row>
    <row r="184" spans="2:3" hidden="1" x14ac:dyDescent="0.2">
      <c r="B184" s="111">
        <f t="shared" si="0"/>
        <v>2061</v>
      </c>
      <c r="C184" s="112">
        <f>[1]С2.5!$AT$11</f>
        <v>0</v>
      </c>
    </row>
    <row r="185" spans="2:3" hidden="1" x14ac:dyDescent="0.2">
      <c r="B185" s="111">
        <f t="shared" si="0"/>
        <v>2062</v>
      </c>
      <c r="C185" s="112">
        <f>[1]С2.5!$AU$11</f>
        <v>0</v>
      </c>
    </row>
    <row r="186" spans="2:3" hidden="1" x14ac:dyDescent="0.2">
      <c r="B186" s="111">
        <f t="shared" si="0"/>
        <v>2063</v>
      </c>
      <c r="C186" s="112">
        <f>[1]С2.5!$AV$11</f>
        <v>0</v>
      </c>
    </row>
    <row r="187" spans="2:3" hidden="1" x14ac:dyDescent="0.2">
      <c r="B187" s="111">
        <f t="shared" si="0"/>
        <v>2064</v>
      </c>
      <c r="C187" s="112">
        <f>[1]С2.5!$AW$11</f>
        <v>0</v>
      </c>
    </row>
    <row r="188" spans="2:3" hidden="1" x14ac:dyDescent="0.2">
      <c r="B188" s="111">
        <f t="shared" si="0"/>
        <v>2065</v>
      </c>
      <c r="C188" s="112">
        <f>[1]С2.5!$AX$11</f>
        <v>0</v>
      </c>
    </row>
    <row r="189" spans="2:3" hidden="1" x14ac:dyDescent="0.2">
      <c r="B189" s="111">
        <f t="shared" si="0"/>
        <v>2066</v>
      </c>
      <c r="C189" s="112">
        <f>[1]С2.5!$AY$11</f>
        <v>0</v>
      </c>
    </row>
    <row r="190" spans="2:3" hidden="1" x14ac:dyDescent="0.2">
      <c r="B190" s="111">
        <f t="shared" si="0"/>
        <v>2067</v>
      </c>
      <c r="C190" s="112">
        <f>[1]С2.5!$AZ$11</f>
        <v>0</v>
      </c>
    </row>
    <row r="191" spans="2:3" hidden="1" x14ac:dyDescent="0.2">
      <c r="B191" s="111">
        <f t="shared" si="0"/>
        <v>2068</v>
      </c>
      <c r="C191" s="112">
        <f>[1]С2.5!$BA$11</f>
        <v>0</v>
      </c>
    </row>
    <row r="192" spans="2:3" hidden="1" x14ac:dyDescent="0.2">
      <c r="B192" s="111">
        <f t="shared" si="0"/>
        <v>2069</v>
      </c>
      <c r="C192" s="112">
        <f>[1]С2.5!$BB$11</f>
        <v>0</v>
      </c>
    </row>
    <row r="193" spans="2:3" hidden="1" x14ac:dyDescent="0.2">
      <c r="B193" s="111">
        <f t="shared" si="0"/>
        <v>2070</v>
      </c>
      <c r="C193" s="112">
        <f>[1]С2.5!$BC$11</f>
        <v>0</v>
      </c>
    </row>
    <row r="194" spans="2:3" hidden="1" x14ac:dyDescent="0.2">
      <c r="B194" s="111">
        <f t="shared" si="0"/>
        <v>2071</v>
      </c>
      <c r="C194" s="112">
        <f>[1]С2.5!$BD$11</f>
        <v>0</v>
      </c>
    </row>
    <row r="195" spans="2:3" hidden="1" x14ac:dyDescent="0.2">
      <c r="B195" s="111">
        <f t="shared" si="0"/>
        <v>2072</v>
      </c>
      <c r="C195" s="112">
        <f>[1]С2.5!$BE$11</f>
        <v>0</v>
      </c>
    </row>
    <row r="196" spans="2:3" hidden="1" x14ac:dyDescent="0.2">
      <c r="B196" s="111">
        <f t="shared" si="0"/>
        <v>2073</v>
      </c>
      <c r="C196" s="112">
        <f>[1]С2.5!$BF$11</f>
        <v>0</v>
      </c>
    </row>
    <row r="197" spans="2:3" hidden="1" x14ac:dyDescent="0.2">
      <c r="B197" s="111">
        <f t="shared" si="0"/>
        <v>2074</v>
      </c>
      <c r="C197" s="112">
        <f>[1]С2.5!$BG$11</f>
        <v>0</v>
      </c>
    </row>
    <row r="198" spans="2:3" hidden="1" x14ac:dyDescent="0.2">
      <c r="B198" s="111">
        <f t="shared" si="0"/>
        <v>2075</v>
      </c>
      <c r="C198" s="112">
        <f>[1]С2.5!$BH$11</f>
        <v>0</v>
      </c>
    </row>
    <row r="199" spans="2:3" hidden="1" x14ac:dyDescent="0.2">
      <c r="B199" s="111">
        <f t="shared" si="0"/>
        <v>2076</v>
      </c>
      <c r="C199" s="112">
        <f>[1]С2.5!$BI$11</f>
        <v>0</v>
      </c>
    </row>
    <row r="200" spans="2:3" hidden="1" x14ac:dyDescent="0.2">
      <c r="B200" s="111">
        <f t="shared" si="0"/>
        <v>2077</v>
      </c>
      <c r="C200" s="112">
        <f>[1]С2.5!$BJ$11</f>
        <v>0</v>
      </c>
    </row>
    <row r="201" spans="2:3" hidden="1" x14ac:dyDescent="0.2">
      <c r="B201" s="111">
        <f t="shared" si="0"/>
        <v>2078</v>
      </c>
      <c r="C201" s="112">
        <f>[1]С2.5!$BK$11</f>
        <v>0</v>
      </c>
    </row>
    <row r="202" spans="2:3" hidden="1" x14ac:dyDescent="0.2">
      <c r="B202" s="111">
        <f t="shared" si="0"/>
        <v>2079</v>
      </c>
      <c r="C202" s="112">
        <f>[1]С2.5!$BL$11</f>
        <v>0</v>
      </c>
    </row>
    <row r="203" spans="2:3" hidden="1" x14ac:dyDescent="0.2">
      <c r="B203" s="111">
        <f t="shared" si="0"/>
        <v>2080</v>
      </c>
      <c r="C203" s="112">
        <f>[1]С2.5!$BM$11</f>
        <v>0</v>
      </c>
    </row>
    <row r="204" spans="2:3" hidden="1" x14ac:dyDescent="0.2">
      <c r="B204" s="111">
        <f t="shared" si="0"/>
        <v>2081</v>
      </c>
      <c r="C204" s="112">
        <f>[1]С2.5!$BN$11</f>
        <v>0</v>
      </c>
    </row>
    <row r="205" spans="2:3" hidden="1" x14ac:dyDescent="0.2">
      <c r="B205" s="111">
        <f t="shared" si="0"/>
        <v>2082</v>
      </c>
      <c r="C205" s="112">
        <f>[1]С2.5!$BO$11</f>
        <v>0</v>
      </c>
    </row>
    <row r="206" spans="2:3" hidden="1" x14ac:dyDescent="0.2">
      <c r="B206" s="111">
        <f t="shared" si="0"/>
        <v>2083</v>
      </c>
      <c r="C206" s="112">
        <f>[1]С2.5!$BP$11</f>
        <v>0</v>
      </c>
    </row>
    <row r="207" spans="2:3" hidden="1" x14ac:dyDescent="0.2">
      <c r="B207" s="111">
        <f t="shared" si="0"/>
        <v>2084</v>
      </c>
      <c r="C207" s="112">
        <f>[1]С2.5!$BQ$11</f>
        <v>0</v>
      </c>
    </row>
    <row r="208" spans="2:3" hidden="1" x14ac:dyDescent="0.2">
      <c r="B208" s="111">
        <f t="shared" si="0"/>
        <v>2085</v>
      </c>
      <c r="C208" s="112">
        <f>[1]С2.5!$BR$11</f>
        <v>0</v>
      </c>
    </row>
    <row r="209" spans="2:3" hidden="1" x14ac:dyDescent="0.2">
      <c r="B209" s="111">
        <f t="shared" ref="B209:B223" si="1">B208+1</f>
        <v>2086</v>
      </c>
      <c r="C209" s="112">
        <f>[1]С2.5!$BS$11</f>
        <v>0</v>
      </c>
    </row>
    <row r="210" spans="2:3" hidden="1" x14ac:dyDescent="0.2">
      <c r="B210" s="111">
        <f t="shared" si="1"/>
        <v>2087</v>
      </c>
      <c r="C210" s="112">
        <f>[1]С2.5!$BT$11</f>
        <v>0</v>
      </c>
    </row>
    <row r="211" spans="2:3" hidden="1" x14ac:dyDescent="0.2">
      <c r="B211" s="111">
        <f t="shared" si="1"/>
        <v>2088</v>
      </c>
      <c r="C211" s="112">
        <f>[1]С2.5!$BU$11</f>
        <v>0</v>
      </c>
    </row>
    <row r="212" spans="2:3" hidden="1" x14ac:dyDescent="0.2">
      <c r="B212" s="111">
        <f t="shared" si="1"/>
        <v>2089</v>
      </c>
      <c r="C212" s="112">
        <f>[1]С2.5!$BV$11</f>
        <v>0</v>
      </c>
    </row>
    <row r="213" spans="2:3" hidden="1" x14ac:dyDescent="0.2">
      <c r="B213" s="111">
        <f t="shared" si="1"/>
        <v>2090</v>
      </c>
      <c r="C213" s="112">
        <f>[1]С2.5!$BW$11</f>
        <v>0</v>
      </c>
    </row>
    <row r="214" spans="2:3" hidden="1" x14ac:dyDescent="0.2">
      <c r="B214" s="111">
        <f t="shared" si="1"/>
        <v>2091</v>
      </c>
      <c r="C214" s="112">
        <f>[1]С2.5!$BX$11</f>
        <v>0</v>
      </c>
    </row>
    <row r="215" spans="2:3" hidden="1" x14ac:dyDescent="0.2">
      <c r="B215" s="111">
        <f t="shared" si="1"/>
        <v>2092</v>
      </c>
      <c r="C215" s="112">
        <f>[1]С2.5!$BY$11</f>
        <v>0</v>
      </c>
    </row>
    <row r="216" spans="2:3" hidden="1" x14ac:dyDescent="0.2">
      <c r="B216" s="111">
        <f t="shared" si="1"/>
        <v>2093</v>
      </c>
      <c r="C216" s="112">
        <f>[1]С2.5!$BZ$11</f>
        <v>0</v>
      </c>
    </row>
    <row r="217" spans="2:3" hidden="1" x14ac:dyDescent="0.2">
      <c r="B217" s="111">
        <f t="shared" si="1"/>
        <v>2094</v>
      </c>
      <c r="C217" s="112">
        <f>[1]С2.5!$CA$11</f>
        <v>0</v>
      </c>
    </row>
    <row r="218" spans="2:3" hidden="1" x14ac:dyDescent="0.2">
      <c r="B218" s="111">
        <f t="shared" si="1"/>
        <v>2095</v>
      </c>
      <c r="C218" s="112">
        <f>[1]С2.5!$CB$11</f>
        <v>0</v>
      </c>
    </row>
    <row r="219" spans="2:3" hidden="1" x14ac:dyDescent="0.2">
      <c r="B219" s="111">
        <f t="shared" si="1"/>
        <v>2096</v>
      </c>
      <c r="C219" s="112">
        <f>[1]С2.5!$CC$11</f>
        <v>0</v>
      </c>
    </row>
    <row r="220" spans="2:3" hidden="1" x14ac:dyDescent="0.2">
      <c r="B220" s="111">
        <f t="shared" si="1"/>
        <v>2097</v>
      </c>
      <c r="C220" s="112">
        <f>[1]С2.5!$CD$11</f>
        <v>0</v>
      </c>
    </row>
    <row r="221" spans="2:3" hidden="1" x14ac:dyDescent="0.2">
      <c r="B221" s="111">
        <f t="shared" si="1"/>
        <v>2098</v>
      </c>
      <c r="C221" s="112">
        <f>[1]С2.5!$CE$11</f>
        <v>0</v>
      </c>
    </row>
    <row r="222" spans="2:3" hidden="1" x14ac:dyDescent="0.2">
      <c r="B222" s="111">
        <f t="shared" si="1"/>
        <v>2099</v>
      </c>
      <c r="C222" s="112">
        <f>[1]С2.5!$CF$11</f>
        <v>0</v>
      </c>
    </row>
    <row r="223" spans="2:3" ht="13.5" hidden="1" thickBot="1" x14ac:dyDescent="0.25">
      <c r="B223" s="113">
        <f t="shared" si="1"/>
        <v>2100</v>
      </c>
      <c r="C223" s="114">
        <f>[1]С2.5!$CG$11</f>
        <v>0</v>
      </c>
    </row>
    <row r="224" spans="2:3" hidden="1" x14ac:dyDescent="0.2">
      <c r="C224" s="117"/>
    </row>
    <row r="225" spans="3:3" hidden="1" x14ac:dyDescent="0.2">
      <c r="C225" s="117"/>
    </row>
    <row r="226" spans="3:3" x14ac:dyDescent="0.2">
      <c r="C226" s="117"/>
    </row>
  </sheetData>
  <mergeCells count="9">
    <mergeCell ref="B124:C124"/>
    <mergeCell ref="B127:C127"/>
    <mergeCell ref="B141:C141"/>
    <mergeCell ref="B1:C1"/>
    <mergeCell ref="A14:C14"/>
    <mergeCell ref="B27:C27"/>
    <mergeCell ref="B40:C40"/>
    <mergeCell ref="B84:C84"/>
    <mergeCell ref="B95:C9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workbookViewId="0">
      <selection activeCell="C19" sqref="C19"/>
    </sheetView>
  </sheetViews>
  <sheetFormatPr defaultRowHeight="12.75" x14ac:dyDescent="0.2"/>
  <cols>
    <col min="1" max="1" width="7.28515625" style="2" customWidth="1"/>
    <col min="2" max="2" width="100.7109375" style="2" customWidth="1"/>
    <col min="3" max="3" width="20.85546875" style="140" customWidth="1"/>
    <col min="4" max="156" width="9.140625" style="2"/>
    <col min="157" max="238" width="0" style="2" hidden="1" customWidth="1"/>
    <col min="239" max="247" width="9.140625" style="2"/>
    <col min="248" max="248" width="3.7109375" style="2" customWidth="1"/>
    <col min="249" max="249" width="96.85546875" style="2" customWidth="1"/>
    <col min="250" max="250" width="30.85546875" style="2" customWidth="1"/>
    <col min="251" max="251" width="12.5703125" style="2" customWidth="1"/>
    <col min="252" max="252" width="5.140625" style="2" customWidth="1"/>
    <col min="253" max="253" width="9.140625" style="2"/>
    <col min="254" max="254" width="4.85546875" style="2" customWidth="1"/>
    <col min="255" max="255" width="30.5703125" style="2" customWidth="1"/>
    <col min="256" max="256" width="33.85546875" style="2" customWidth="1"/>
    <col min="257" max="257" width="5.140625" style="2" customWidth="1"/>
    <col min="258" max="259" width="17.5703125" style="2" customWidth="1"/>
    <col min="260" max="503" width="9.140625" style="2"/>
    <col min="504" max="504" width="3.7109375" style="2" customWidth="1"/>
    <col min="505" max="505" width="96.85546875" style="2" customWidth="1"/>
    <col min="506" max="506" width="30.85546875" style="2" customWidth="1"/>
    <col min="507" max="507" width="12.5703125" style="2" customWidth="1"/>
    <col min="508" max="508" width="5.140625" style="2" customWidth="1"/>
    <col min="509" max="509" width="9.140625" style="2"/>
    <col min="510" max="510" width="4.85546875" style="2" customWidth="1"/>
    <col min="511" max="511" width="30.5703125" style="2" customWidth="1"/>
    <col min="512" max="512" width="33.85546875" style="2" customWidth="1"/>
    <col min="513" max="513" width="5.140625" style="2" customWidth="1"/>
    <col min="514" max="515" width="17.5703125" style="2" customWidth="1"/>
    <col min="516" max="759" width="9.140625" style="2"/>
    <col min="760" max="760" width="3.7109375" style="2" customWidth="1"/>
    <col min="761" max="761" width="96.85546875" style="2" customWidth="1"/>
    <col min="762" max="762" width="30.85546875" style="2" customWidth="1"/>
    <col min="763" max="763" width="12.5703125" style="2" customWidth="1"/>
    <col min="764" max="764" width="5.140625" style="2" customWidth="1"/>
    <col min="765" max="765" width="9.140625" style="2"/>
    <col min="766" max="766" width="4.85546875" style="2" customWidth="1"/>
    <col min="767" max="767" width="30.5703125" style="2" customWidth="1"/>
    <col min="768" max="768" width="33.85546875" style="2" customWidth="1"/>
    <col min="769" max="769" width="5.140625" style="2" customWidth="1"/>
    <col min="770" max="771" width="17.5703125" style="2" customWidth="1"/>
    <col min="772" max="1015" width="9.140625" style="2"/>
    <col min="1016" max="1016" width="3.7109375" style="2" customWidth="1"/>
    <col min="1017" max="1017" width="96.85546875" style="2" customWidth="1"/>
    <col min="1018" max="1018" width="30.85546875" style="2" customWidth="1"/>
    <col min="1019" max="1019" width="12.5703125" style="2" customWidth="1"/>
    <col min="1020" max="1020" width="5.140625" style="2" customWidth="1"/>
    <col min="1021" max="1021" width="9.140625" style="2"/>
    <col min="1022" max="1022" width="4.85546875" style="2" customWidth="1"/>
    <col min="1023" max="1023" width="30.5703125" style="2" customWidth="1"/>
    <col min="1024" max="1024" width="33.85546875" style="2" customWidth="1"/>
    <col min="1025" max="1025" width="5.140625" style="2" customWidth="1"/>
    <col min="1026" max="1027" width="17.5703125" style="2" customWidth="1"/>
    <col min="1028" max="1271" width="9.140625" style="2"/>
    <col min="1272" max="1272" width="3.7109375" style="2" customWidth="1"/>
    <col min="1273" max="1273" width="96.85546875" style="2" customWidth="1"/>
    <col min="1274" max="1274" width="30.85546875" style="2" customWidth="1"/>
    <col min="1275" max="1275" width="12.5703125" style="2" customWidth="1"/>
    <col min="1276" max="1276" width="5.140625" style="2" customWidth="1"/>
    <col min="1277" max="1277" width="9.140625" style="2"/>
    <col min="1278" max="1278" width="4.85546875" style="2" customWidth="1"/>
    <col min="1279" max="1279" width="30.5703125" style="2" customWidth="1"/>
    <col min="1280" max="1280" width="33.85546875" style="2" customWidth="1"/>
    <col min="1281" max="1281" width="5.140625" style="2" customWidth="1"/>
    <col min="1282" max="1283" width="17.5703125" style="2" customWidth="1"/>
    <col min="1284" max="1527" width="9.140625" style="2"/>
    <col min="1528" max="1528" width="3.7109375" style="2" customWidth="1"/>
    <col min="1529" max="1529" width="96.85546875" style="2" customWidth="1"/>
    <col min="1530" max="1530" width="30.85546875" style="2" customWidth="1"/>
    <col min="1531" max="1531" width="12.5703125" style="2" customWidth="1"/>
    <col min="1532" max="1532" width="5.140625" style="2" customWidth="1"/>
    <col min="1533" max="1533" width="9.140625" style="2"/>
    <col min="1534" max="1534" width="4.85546875" style="2" customWidth="1"/>
    <col min="1535" max="1535" width="30.5703125" style="2" customWidth="1"/>
    <col min="1536" max="1536" width="33.85546875" style="2" customWidth="1"/>
    <col min="1537" max="1537" width="5.140625" style="2" customWidth="1"/>
    <col min="1538" max="1539" width="17.5703125" style="2" customWidth="1"/>
    <col min="1540" max="1783" width="9.140625" style="2"/>
    <col min="1784" max="1784" width="3.7109375" style="2" customWidth="1"/>
    <col min="1785" max="1785" width="96.85546875" style="2" customWidth="1"/>
    <col min="1786" max="1786" width="30.85546875" style="2" customWidth="1"/>
    <col min="1787" max="1787" width="12.5703125" style="2" customWidth="1"/>
    <col min="1788" max="1788" width="5.140625" style="2" customWidth="1"/>
    <col min="1789" max="1789" width="9.140625" style="2"/>
    <col min="1790" max="1790" width="4.85546875" style="2" customWidth="1"/>
    <col min="1791" max="1791" width="30.5703125" style="2" customWidth="1"/>
    <col min="1792" max="1792" width="33.85546875" style="2" customWidth="1"/>
    <col min="1793" max="1793" width="5.140625" style="2" customWidth="1"/>
    <col min="1794" max="1795" width="17.5703125" style="2" customWidth="1"/>
    <col min="1796" max="2039" width="9.140625" style="2"/>
    <col min="2040" max="2040" width="3.7109375" style="2" customWidth="1"/>
    <col min="2041" max="2041" width="96.85546875" style="2" customWidth="1"/>
    <col min="2042" max="2042" width="30.85546875" style="2" customWidth="1"/>
    <col min="2043" max="2043" width="12.5703125" style="2" customWidth="1"/>
    <col min="2044" max="2044" width="5.140625" style="2" customWidth="1"/>
    <col min="2045" max="2045" width="9.140625" style="2"/>
    <col min="2046" max="2046" width="4.85546875" style="2" customWidth="1"/>
    <col min="2047" max="2047" width="30.5703125" style="2" customWidth="1"/>
    <col min="2048" max="2048" width="33.85546875" style="2" customWidth="1"/>
    <col min="2049" max="2049" width="5.140625" style="2" customWidth="1"/>
    <col min="2050" max="2051" width="17.5703125" style="2" customWidth="1"/>
    <col min="2052" max="2295" width="9.140625" style="2"/>
    <col min="2296" max="2296" width="3.7109375" style="2" customWidth="1"/>
    <col min="2297" max="2297" width="96.85546875" style="2" customWidth="1"/>
    <col min="2298" max="2298" width="30.85546875" style="2" customWidth="1"/>
    <col min="2299" max="2299" width="12.5703125" style="2" customWidth="1"/>
    <col min="2300" max="2300" width="5.140625" style="2" customWidth="1"/>
    <col min="2301" max="2301" width="9.140625" style="2"/>
    <col min="2302" max="2302" width="4.85546875" style="2" customWidth="1"/>
    <col min="2303" max="2303" width="30.5703125" style="2" customWidth="1"/>
    <col min="2304" max="2304" width="33.85546875" style="2" customWidth="1"/>
    <col min="2305" max="2305" width="5.140625" style="2" customWidth="1"/>
    <col min="2306" max="2307" width="17.5703125" style="2" customWidth="1"/>
    <col min="2308" max="2551" width="9.140625" style="2"/>
    <col min="2552" max="2552" width="3.7109375" style="2" customWidth="1"/>
    <col min="2553" max="2553" width="96.85546875" style="2" customWidth="1"/>
    <col min="2554" max="2554" width="30.85546875" style="2" customWidth="1"/>
    <col min="2555" max="2555" width="12.5703125" style="2" customWidth="1"/>
    <col min="2556" max="2556" width="5.140625" style="2" customWidth="1"/>
    <col min="2557" max="2557" width="9.140625" style="2"/>
    <col min="2558" max="2558" width="4.85546875" style="2" customWidth="1"/>
    <col min="2559" max="2559" width="30.5703125" style="2" customWidth="1"/>
    <col min="2560" max="2560" width="33.85546875" style="2" customWidth="1"/>
    <col min="2561" max="2561" width="5.140625" style="2" customWidth="1"/>
    <col min="2562" max="2563" width="17.5703125" style="2" customWidth="1"/>
    <col min="2564" max="2807" width="9.140625" style="2"/>
    <col min="2808" max="2808" width="3.7109375" style="2" customWidth="1"/>
    <col min="2809" max="2809" width="96.85546875" style="2" customWidth="1"/>
    <col min="2810" max="2810" width="30.85546875" style="2" customWidth="1"/>
    <col min="2811" max="2811" width="12.5703125" style="2" customWidth="1"/>
    <col min="2812" max="2812" width="5.140625" style="2" customWidth="1"/>
    <col min="2813" max="2813" width="9.140625" style="2"/>
    <col min="2814" max="2814" width="4.85546875" style="2" customWidth="1"/>
    <col min="2815" max="2815" width="30.5703125" style="2" customWidth="1"/>
    <col min="2816" max="2816" width="33.85546875" style="2" customWidth="1"/>
    <col min="2817" max="2817" width="5.140625" style="2" customWidth="1"/>
    <col min="2818" max="2819" width="17.5703125" style="2" customWidth="1"/>
    <col min="2820" max="3063" width="9.140625" style="2"/>
    <col min="3064" max="3064" width="3.7109375" style="2" customWidth="1"/>
    <col min="3065" max="3065" width="96.85546875" style="2" customWidth="1"/>
    <col min="3066" max="3066" width="30.85546875" style="2" customWidth="1"/>
    <col min="3067" max="3067" width="12.5703125" style="2" customWidth="1"/>
    <col min="3068" max="3068" width="5.140625" style="2" customWidth="1"/>
    <col min="3069" max="3069" width="9.140625" style="2"/>
    <col min="3070" max="3070" width="4.85546875" style="2" customWidth="1"/>
    <col min="3071" max="3071" width="30.5703125" style="2" customWidth="1"/>
    <col min="3072" max="3072" width="33.85546875" style="2" customWidth="1"/>
    <col min="3073" max="3073" width="5.140625" style="2" customWidth="1"/>
    <col min="3074" max="3075" width="17.5703125" style="2" customWidth="1"/>
    <col min="3076" max="3319" width="9.140625" style="2"/>
    <col min="3320" max="3320" width="3.7109375" style="2" customWidth="1"/>
    <col min="3321" max="3321" width="96.85546875" style="2" customWidth="1"/>
    <col min="3322" max="3322" width="30.85546875" style="2" customWidth="1"/>
    <col min="3323" max="3323" width="12.5703125" style="2" customWidth="1"/>
    <col min="3324" max="3324" width="5.140625" style="2" customWidth="1"/>
    <col min="3325" max="3325" width="9.140625" style="2"/>
    <col min="3326" max="3326" width="4.85546875" style="2" customWidth="1"/>
    <col min="3327" max="3327" width="30.5703125" style="2" customWidth="1"/>
    <col min="3328" max="3328" width="33.85546875" style="2" customWidth="1"/>
    <col min="3329" max="3329" width="5.140625" style="2" customWidth="1"/>
    <col min="3330" max="3331" width="17.5703125" style="2" customWidth="1"/>
    <col min="3332" max="3575" width="9.140625" style="2"/>
    <col min="3576" max="3576" width="3.7109375" style="2" customWidth="1"/>
    <col min="3577" max="3577" width="96.85546875" style="2" customWidth="1"/>
    <col min="3578" max="3578" width="30.85546875" style="2" customWidth="1"/>
    <col min="3579" max="3579" width="12.5703125" style="2" customWidth="1"/>
    <col min="3580" max="3580" width="5.140625" style="2" customWidth="1"/>
    <col min="3581" max="3581" width="9.140625" style="2"/>
    <col min="3582" max="3582" width="4.85546875" style="2" customWidth="1"/>
    <col min="3583" max="3583" width="30.5703125" style="2" customWidth="1"/>
    <col min="3584" max="3584" width="33.85546875" style="2" customWidth="1"/>
    <col min="3585" max="3585" width="5.140625" style="2" customWidth="1"/>
    <col min="3586" max="3587" width="17.5703125" style="2" customWidth="1"/>
    <col min="3588" max="3831" width="9.140625" style="2"/>
    <col min="3832" max="3832" width="3.7109375" style="2" customWidth="1"/>
    <col min="3833" max="3833" width="96.85546875" style="2" customWidth="1"/>
    <col min="3834" max="3834" width="30.85546875" style="2" customWidth="1"/>
    <col min="3835" max="3835" width="12.5703125" style="2" customWidth="1"/>
    <col min="3836" max="3836" width="5.140625" style="2" customWidth="1"/>
    <col min="3837" max="3837" width="9.140625" style="2"/>
    <col min="3838" max="3838" width="4.85546875" style="2" customWidth="1"/>
    <col min="3839" max="3839" width="30.5703125" style="2" customWidth="1"/>
    <col min="3840" max="3840" width="33.85546875" style="2" customWidth="1"/>
    <col min="3841" max="3841" width="5.140625" style="2" customWidth="1"/>
    <col min="3842" max="3843" width="17.5703125" style="2" customWidth="1"/>
    <col min="3844" max="4087" width="9.140625" style="2"/>
    <col min="4088" max="4088" width="3.7109375" style="2" customWidth="1"/>
    <col min="4089" max="4089" width="96.85546875" style="2" customWidth="1"/>
    <col min="4090" max="4090" width="30.85546875" style="2" customWidth="1"/>
    <col min="4091" max="4091" width="12.5703125" style="2" customWidth="1"/>
    <col min="4092" max="4092" width="5.140625" style="2" customWidth="1"/>
    <col min="4093" max="4093" width="9.140625" style="2"/>
    <col min="4094" max="4094" width="4.85546875" style="2" customWidth="1"/>
    <col min="4095" max="4095" width="30.5703125" style="2" customWidth="1"/>
    <col min="4096" max="4096" width="33.85546875" style="2" customWidth="1"/>
    <col min="4097" max="4097" width="5.140625" style="2" customWidth="1"/>
    <col min="4098" max="4099" width="17.5703125" style="2" customWidth="1"/>
    <col min="4100" max="4343" width="9.140625" style="2"/>
    <col min="4344" max="4344" width="3.7109375" style="2" customWidth="1"/>
    <col min="4345" max="4345" width="96.85546875" style="2" customWidth="1"/>
    <col min="4346" max="4346" width="30.85546875" style="2" customWidth="1"/>
    <col min="4347" max="4347" width="12.5703125" style="2" customWidth="1"/>
    <col min="4348" max="4348" width="5.140625" style="2" customWidth="1"/>
    <col min="4349" max="4349" width="9.140625" style="2"/>
    <col min="4350" max="4350" width="4.85546875" style="2" customWidth="1"/>
    <col min="4351" max="4351" width="30.5703125" style="2" customWidth="1"/>
    <col min="4352" max="4352" width="33.85546875" style="2" customWidth="1"/>
    <col min="4353" max="4353" width="5.140625" style="2" customWidth="1"/>
    <col min="4354" max="4355" width="17.5703125" style="2" customWidth="1"/>
    <col min="4356" max="4599" width="9.140625" style="2"/>
    <col min="4600" max="4600" width="3.7109375" style="2" customWidth="1"/>
    <col min="4601" max="4601" width="96.85546875" style="2" customWidth="1"/>
    <col min="4602" max="4602" width="30.85546875" style="2" customWidth="1"/>
    <col min="4603" max="4603" width="12.5703125" style="2" customWidth="1"/>
    <col min="4604" max="4604" width="5.140625" style="2" customWidth="1"/>
    <col min="4605" max="4605" width="9.140625" style="2"/>
    <col min="4606" max="4606" width="4.85546875" style="2" customWidth="1"/>
    <col min="4607" max="4607" width="30.5703125" style="2" customWidth="1"/>
    <col min="4608" max="4608" width="33.85546875" style="2" customWidth="1"/>
    <col min="4609" max="4609" width="5.140625" style="2" customWidth="1"/>
    <col min="4610" max="4611" width="17.5703125" style="2" customWidth="1"/>
    <col min="4612" max="4855" width="9.140625" style="2"/>
    <col min="4856" max="4856" width="3.7109375" style="2" customWidth="1"/>
    <col min="4857" max="4857" width="96.85546875" style="2" customWidth="1"/>
    <col min="4858" max="4858" width="30.85546875" style="2" customWidth="1"/>
    <col min="4859" max="4859" width="12.5703125" style="2" customWidth="1"/>
    <col min="4860" max="4860" width="5.140625" style="2" customWidth="1"/>
    <col min="4861" max="4861" width="9.140625" style="2"/>
    <col min="4862" max="4862" width="4.85546875" style="2" customWidth="1"/>
    <col min="4863" max="4863" width="30.5703125" style="2" customWidth="1"/>
    <col min="4864" max="4864" width="33.85546875" style="2" customWidth="1"/>
    <col min="4865" max="4865" width="5.140625" style="2" customWidth="1"/>
    <col min="4866" max="4867" width="17.5703125" style="2" customWidth="1"/>
    <col min="4868" max="5111" width="9.140625" style="2"/>
    <col min="5112" max="5112" width="3.7109375" style="2" customWidth="1"/>
    <col min="5113" max="5113" width="96.85546875" style="2" customWidth="1"/>
    <col min="5114" max="5114" width="30.85546875" style="2" customWidth="1"/>
    <col min="5115" max="5115" width="12.5703125" style="2" customWidth="1"/>
    <col min="5116" max="5116" width="5.140625" style="2" customWidth="1"/>
    <col min="5117" max="5117" width="9.140625" style="2"/>
    <col min="5118" max="5118" width="4.85546875" style="2" customWidth="1"/>
    <col min="5119" max="5119" width="30.5703125" style="2" customWidth="1"/>
    <col min="5120" max="5120" width="33.85546875" style="2" customWidth="1"/>
    <col min="5121" max="5121" width="5.140625" style="2" customWidth="1"/>
    <col min="5122" max="5123" width="17.5703125" style="2" customWidth="1"/>
    <col min="5124" max="5367" width="9.140625" style="2"/>
    <col min="5368" max="5368" width="3.7109375" style="2" customWidth="1"/>
    <col min="5369" max="5369" width="96.85546875" style="2" customWidth="1"/>
    <col min="5370" max="5370" width="30.85546875" style="2" customWidth="1"/>
    <col min="5371" max="5371" width="12.5703125" style="2" customWidth="1"/>
    <col min="5372" max="5372" width="5.140625" style="2" customWidth="1"/>
    <col min="5373" max="5373" width="9.140625" style="2"/>
    <col min="5374" max="5374" width="4.85546875" style="2" customWidth="1"/>
    <col min="5375" max="5375" width="30.5703125" style="2" customWidth="1"/>
    <col min="5376" max="5376" width="33.85546875" style="2" customWidth="1"/>
    <col min="5377" max="5377" width="5.140625" style="2" customWidth="1"/>
    <col min="5378" max="5379" width="17.5703125" style="2" customWidth="1"/>
    <col min="5380" max="5623" width="9.140625" style="2"/>
    <col min="5624" max="5624" width="3.7109375" style="2" customWidth="1"/>
    <col min="5625" max="5625" width="96.85546875" style="2" customWidth="1"/>
    <col min="5626" max="5626" width="30.85546875" style="2" customWidth="1"/>
    <col min="5627" max="5627" width="12.5703125" style="2" customWidth="1"/>
    <col min="5628" max="5628" width="5.140625" style="2" customWidth="1"/>
    <col min="5629" max="5629" width="9.140625" style="2"/>
    <col min="5630" max="5630" width="4.85546875" style="2" customWidth="1"/>
    <col min="5631" max="5631" width="30.5703125" style="2" customWidth="1"/>
    <col min="5632" max="5632" width="33.85546875" style="2" customWidth="1"/>
    <col min="5633" max="5633" width="5.140625" style="2" customWidth="1"/>
    <col min="5634" max="5635" width="17.5703125" style="2" customWidth="1"/>
    <col min="5636" max="5879" width="9.140625" style="2"/>
    <col min="5880" max="5880" width="3.7109375" style="2" customWidth="1"/>
    <col min="5881" max="5881" width="96.85546875" style="2" customWidth="1"/>
    <col min="5882" max="5882" width="30.85546875" style="2" customWidth="1"/>
    <col min="5883" max="5883" width="12.5703125" style="2" customWidth="1"/>
    <col min="5884" max="5884" width="5.140625" style="2" customWidth="1"/>
    <col min="5885" max="5885" width="9.140625" style="2"/>
    <col min="5886" max="5886" width="4.85546875" style="2" customWidth="1"/>
    <col min="5887" max="5887" width="30.5703125" style="2" customWidth="1"/>
    <col min="5888" max="5888" width="33.85546875" style="2" customWidth="1"/>
    <col min="5889" max="5889" width="5.140625" style="2" customWidth="1"/>
    <col min="5890" max="5891" width="17.5703125" style="2" customWidth="1"/>
    <col min="5892" max="6135" width="9.140625" style="2"/>
    <col min="6136" max="6136" width="3.7109375" style="2" customWidth="1"/>
    <col min="6137" max="6137" width="96.85546875" style="2" customWidth="1"/>
    <col min="6138" max="6138" width="30.85546875" style="2" customWidth="1"/>
    <col min="6139" max="6139" width="12.5703125" style="2" customWidth="1"/>
    <col min="6140" max="6140" width="5.140625" style="2" customWidth="1"/>
    <col min="6141" max="6141" width="9.140625" style="2"/>
    <col min="6142" max="6142" width="4.85546875" style="2" customWidth="1"/>
    <col min="6143" max="6143" width="30.5703125" style="2" customWidth="1"/>
    <col min="6144" max="6144" width="33.85546875" style="2" customWidth="1"/>
    <col min="6145" max="6145" width="5.140625" style="2" customWidth="1"/>
    <col min="6146" max="6147" width="17.5703125" style="2" customWidth="1"/>
    <col min="6148" max="6391" width="9.140625" style="2"/>
    <col min="6392" max="6392" width="3.7109375" style="2" customWidth="1"/>
    <col min="6393" max="6393" width="96.85546875" style="2" customWidth="1"/>
    <col min="6394" max="6394" width="30.85546875" style="2" customWidth="1"/>
    <col min="6395" max="6395" width="12.5703125" style="2" customWidth="1"/>
    <col min="6396" max="6396" width="5.140625" style="2" customWidth="1"/>
    <col min="6397" max="6397" width="9.140625" style="2"/>
    <col min="6398" max="6398" width="4.85546875" style="2" customWidth="1"/>
    <col min="6399" max="6399" width="30.5703125" style="2" customWidth="1"/>
    <col min="6400" max="6400" width="33.85546875" style="2" customWidth="1"/>
    <col min="6401" max="6401" width="5.140625" style="2" customWidth="1"/>
    <col min="6402" max="6403" width="17.5703125" style="2" customWidth="1"/>
    <col min="6404" max="6647" width="9.140625" style="2"/>
    <col min="6648" max="6648" width="3.7109375" style="2" customWidth="1"/>
    <col min="6649" max="6649" width="96.85546875" style="2" customWidth="1"/>
    <col min="6650" max="6650" width="30.85546875" style="2" customWidth="1"/>
    <col min="6651" max="6651" width="12.5703125" style="2" customWidth="1"/>
    <col min="6652" max="6652" width="5.140625" style="2" customWidth="1"/>
    <col min="6653" max="6653" width="9.140625" style="2"/>
    <col min="6654" max="6654" width="4.85546875" style="2" customWidth="1"/>
    <col min="6655" max="6655" width="30.5703125" style="2" customWidth="1"/>
    <col min="6656" max="6656" width="33.85546875" style="2" customWidth="1"/>
    <col min="6657" max="6657" width="5.140625" style="2" customWidth="1"/>
    <col min="6658" max="6659" width="17.5703125" style="2" customWidth="1"/>
    <col min="6660" max="6903" width="9.140625" style="2"/>
    <col min="6904" max="6904" width="3.7109375" style="2" customWidth="1"/>
    <col min="6905" max="6905" width="96.85546875" style="2" customWidth="1"/>
    <col min="6906" max="6906" width="30.85546875" style="2" customWidth="1"/>
    <col min="6907" max="6907" width="12.5703125" style="2" customWidth="1"/>
    <col min="6908" max="6908" width="5.140625" style="2" customWidth="1"/>
    <col min="6909" max="6909" width="9.140625" style="2"/>
    <col min="6910" max="6910" width="4.85546875" style="2" customWidth="1"/>
    <col min="6911" max="6911" width="30.5703125" style="2" customWidth="1"/>
    <col min="6912" max="6912" width="33.85546875" style="2" customWidth="1"/>
    <col min="6913" max="6913" width="5.140625" style="2" customWidth="1"/>
    <col min="6914" max="6915" width="17.5703125" style="2" customWidth="1"/>
    <col min="6916" max="7159" width="9.140625" style="2"/>
    <col min="7160" max="7160" width="3.7109375" style="2" customWidth="1"/>
    <col min="7161" max="7161" width="96.85546875" style="2" customWidth="1"/>
    <col min="7162" max="7162" width="30.85546875" style="2" customWidth="1"/>
    <col min="7163" max="7163" width="12.5703125" style="2" customWidth="1"/>
    <col min="7164" max="7164" width="5.140625" style="2" customWidth="1"/>
    <col min="7165" max="7165" width="9.140625" style="2"/>
    <col min="7166" max="7166" width="4.85546875" style="2" customWidth="1"/>
    <col min="7167" max="7167" width="30.5703125" style="2" customWidth="1"/>
    <col min="7168" max="7168" width="33.85546875" style="2" customWidth="1"/>
    <col min="7169" max="7169" width="5.140625" style="2" customWidth="1"/>
    <col min="7170" max="7171" width="17.5703125" style="2" customWidth="1"/>
    <col min="7172" max="7415" width="9.140625" style="2"/>
    <col min="7416" max="7416" width="3.7109375" style="2" customWidth="1"/>
    <col min="7417" max="7417" width="96.85546875" style="2" customWidth="1"/>
    <col min="7418" max="7418" width="30.85546875" style="2" customWidth="1"/>
    <col min="7419" max="7419" width="12.5703125" style="2" customWidth="1"/>
    <col min="7420" max="7420" width="5.140625" style="2" customWidth="1"/>
    <col min="7421" max="7421" width="9.140625" style="2"/>
    <col min="7422" max="7422" width="4.85546875" style="2" customWidth="1"/>
    <col min="7423" max="7423" width="30.5703125" style="2" customWidth="1"/>
    <col min="7424" max="7424" width="33.85546875" style="2" customWidth="1"/>
    <col min="7425" max="7425" width="5.140625" style="2" customWidth="1"/>
    <col min="7426" max="7427" width="17.5703125" style="2" customWidth="1"/>
    <col min="7428" max="7671" width="9.140625" style="2"/>
    <col min="7672" max="7672" width="3.7109375" style="2" customWidth="1"/>
    <col min="7673" max="7673" width="96.85546875" style="2" customWidth="1"/>
    <col min="7674" max="7674" width="30.85546875" style="2" customWidth="1"/>
    <col min="7675" max="7675" width="12.5703125" style="2" customWidth="1"/>
    <col min="7676" max="7676" width="5.140625" style="2" customWidth="1"/>
    <col min="7677" max="7677" width="9.140625" style="2"/>
    <col min="7678" max="7678" width="4.85546875" style="2" customWidth="1"/>
    <col min="7679" max="7679" width="30.5703125" style="2" customWidth="1"/>
    <col min="7680" max="7680" width="33.85546875" style="2" customWidth="1"/>
    <col min="7681" max="7681" width="5.140625" style="2" customWidth="1"/>
    <col min="7682" max="7683" width="17.5703125" style="2" customWidth="1"/>
    <col min="7684" max="7927" width="9.140625" style="2"/>
    <col min="7928" max="7928" width="3.7109375" style="2" customWidth="1"/>
    <col min="7929" max="7929" width="96.85546875" style="2" customWidth="1"/>
    <col min="7930" max="7930" width="30.85546875" style="2" customWidth="1"/>
    <col min="7931" max="7931" width="12.5703125" style="2" customWidth="1"/>
    <col min="7932" max="7932" width="5.140625" style="2" customWidth="1"/>
    <col min="7933" max="7933" width="9.140625" style="2"/>
    <col min="7934" max="7934" width="4.85546875" style="2" customWidth="1"/>
    <col min="7935" max="7935" width="30.5703125" style="2" customWidth="1"/>
    <col min="7936" max="7936" width="33.85546875" style="2" customWidth="1"/>
    <col min="7937" max="7937" width="5.140625" style="2" customWidth="1"/>
    <col min="7938" max="7939" width="17.5703125" style="2" customWidth="1"/>
    <col min="7940" max="8183" width="9.140625" style="2"/>
    <col min="8184" max="8184" width="3.7109375" style="2" customWidth="1"/>
    <col min="8185" max="8185" width="96.85546875" style="2" customWidth="1"/>
    <col min="8186" max="8186" width="30.85546875" style="2" customWidth="1"/>
    <col min="8187" max="8187" width="12.5703125" style="2" customWidth="1"/>
    <col min="8188" max="8188" width="5.140625" style="2" customWidth="1"/>
    <col min="8189" max="8189" width="9.140625" style="2"/>
    <col min="8190" max="8190" width="4.85546875" style="2" customWidth="1"/>
    <col min="8191" max="8191" width="30.5703125" style="2" customWidth="1"/>
    <col min="8192" max="8192" width="33.85546875" style="2" customWidth="1"/>
    <col min="8193" max="8193" width="5.140625" style="2" customWidth="1"/>
    <col min="8194" max="8195" width="17.5703125" style="2" customWidth="1"/>
    <col min="8196" max="8439" width="9.140625" style="2"/>
    <col min="8440" max="8440" width="3.7109375" style="2" customWidth="1"/>
    <col min="8441" max="8441" width="96.85546875" style="2" customWidth="1"/>
    <col min="8442" max="8442" width="30.85546875" style="2" customWidth="1"/>
    <col min="8443" max="8443" width="12.5703125" style="2" customWidth="1"/>
    <col min="8444" max="8444" width="5.140625" style="2" customWidth="1"/>
    <col min="8445" max="8445" width="9.140625" style="2"/>
    <col min="8446" max="8446" width="4.85546875" style="2" customWidth="1"/>
    <col min="8447" max="8447" width="30.5703125" style="2" customWidth="1"/>
    <col min="8448" max="8448" width="33.85546875" style="2" customWidth="1"/>
    <col min="8449" max="8449" width="5.140625" style="2" customWidth="1"/>
    <col min="8450" max="8451" width="17.5703125" style="2" customWidth="1"/>
    <col min="8452" max="8695" width="9.140625" style="2"/>
    <col min="8696" max="8696" width="3.7109375" style="2" customWidth="1"/>
    <col min="8697" max="8697" width="96.85546875" style="2" customWidth="1"/>
    <col min="8698" max="8698" width="30.85546875" style="2" customWidth="1"/>
    <col min="8699" max="8699" width="12.5703125" style="2" customWidth="1"/>
    <col min="8700" max="8700" width="5.140625" style="2" customWidth="1"/>
    <col min="8701" max="8701" width="9.140625" style="2"/>
    <col min="8702" max="8702" width="4.85546875" style="2" customWidth="1"/>
    <col min="8703" max="8703" width="30.5703125" style="2" customWidth="1"/>
    <col min="8704" max="8704" width="33.85546875" style="2" customWidth="1"/>
    <col min="8705" max="8705" width="5.140625" style="2" customWidth="1"/>
    <col min="8706" max="8707" width="17.5703125" style="2" customWidth="1"/>
    <col min="8708" max="8951" width="9.140625" style="2"/>
    <col min="8952" max="8952" width="3.7109375" style="2" customWidth="1"/>
    <col min="8953" max="8953" width="96.85546875" style="2" customWidth="1"/>
    <col min="8954" max="8954" width="30.85546875" style="2" customWidth="1"/>
    <col min="8955" max="8955" width="12.5703125" style="2" customWidth="1"/>
    <col min="8956" max="8956" width="5.140625" style="2" customWidth="1"/>
    <col min="8957" max="8957" width="9.140625" style="2"/>
    <col min="8958" max="8958" width="4.85546875" style="2" customWidth="1"/>
    <col min="8959" max="8959" width="30.5703125" style="2" customWidth="1"/>
    <col min="8960" max="8960" width="33.85546875" style="2" customWidth="1"/>
    <col min="8961" max="8961" width="5.140625" style="2" customWidth="1"/>
    <col min="8962" max="8963" width="17.5703125" style="2" customWidth="1"/>
    <col min="8964" max="9207" width="9.140625" style="2"/>
    <col min="9208" max="9208" width="3.7109375" style="2" customWidth="1"/>
    <col min="9209" max="9209" width="96.85546875" style="2" customWidth="1"/>
    <col min="9210" max="9210" width="30.85546875" style="2" customWidth="1"/>
    <col min="9211" max="9211" width="12.5703125" style="2" customWidth="1"/>
    <col min="9212" max="9212" width="5.140625" style="2" customWidth="1"/>
    <col min="9213" max="9213" width="9.140625" style="2"/>
    <col min="9214" max="9214" width="4.85546875" style="2" customWidth="1"/>
    <col min="9215" max="9215" width="30.5703125" style="2" customWidth="1"/>
    <col min="9216" max="9216" width="33.85546875" style="2" customWidth="1"/>
    <col min="9217" max="9217" width="5.140625" style="2" customWidth="1"/>
    <col min="9218" max="9219" width="17.5703125" style="2" customWidth="1"/>
    <col min="9220" max="9463" width="9.140625" style="2"/>
    <col min="9464" max="9464" width="3.7109375" style="2" customWidth="1"/>
    <col min="9465" max="9465" width="96.85546875" style="2" customWidth="1"/>
    <col min="9466" max="9466" width="30.85546875" style="2" customWidth="1"/>
    <col min="9467" max="9467" width="12.5703125" style="2" customWidth="1"/>
    <col min="9468" max="9468" width="5.140625" style="2" customWidth="1"/>
    <col min="9469" max="9469" width="9.140625" style="2"/>
    <col min="9470" max="9470" width="4.85546875" style="2" customWidth="1"/>
    <col min="9471" max="9471" width="30.5703125" style="2" customWidth="1"/>
    <col min="9472" max="9472" width="33.85546875" style="2" customWidth="1"/>
    <col min="9473" max="9473" width="5.140625" style="2" customWidth="1"/>
    <col min="9474" max="9475" width="17.5703125" style="2" customWidth="1"/>
    <col min="9476" max="9719" width="9.140625" style="2"/>
    <col min="9720" max="9720" width="3.7109375" style="2" customWidth="1"/>
    <col min="9721" max="9721" width="96.85546875" style="2" customWidth="1"/>
    <col min="9722" max="9722" width="30.85546875" style="2" customWidth="1"/>
    <col min="9723" max="9723" width="12.5703125" style="2" customWidth="1"/>
    <col min="9724" max="9724" width="5.140625" style="2" customWidth="1"/>
    <col min="9725" max="9725" width="9.140625" style="2"/>
    <col min="9726" max="9726" width="4.85546875" style="2" customWidth="1"/>
    <col min="9727" max="9727" width="30.5703125" style="2" customWidth="1"/>
    <col min="9728" max="9728" width="33.85546875" style="2" customWidth="1"/>
    <col min="9729" max="9729" width="5.140625" style="2" customWidth="1"/>
    <col min="9730" max="9731" width="17.5703125" style="2" customWidth="1"/>
    <col min="9732" max="9975" width="9.140625" style="2"/>
    <col min="9976" max="9976" width="3.7109375" style="2" customWidth="1"/>
    <col min="9977" max="9977" width="96.85546875" style="2" customWidth="1"/>
    <col min="9978" max="9978" width="30.85546875" style="2" customWidth="1"/>
    <col min="9979" max="9979" width="12.5703125" style="2" customWidth="1"/>
    <col min="9980" max="9980" width="5.140625" style="2" customWidth="1"/>
    <col min="9981" max="9981" width="9.140625" style="2"/>
    <col min="9982" max="9982" width="4.85546875" style="2" customWidth="1"/>
    <col min="9983" max="9983" width="30.5703125" style="2" customWidth="1"/>
    <col min="9984" max="9984" width="33.85546875" style="2" customWidth="1"/>
    <col min="9985" max="9985" width="5.140625" style="2" customWidth="1"/>
    <col min="9986" max="9987" width="17.5703125" style="2" customWidth="1"/>
    <col min="9988" max="10231" width="9.140625" style="2"/>
    <col min="10232" max="10232" width="3.7109375" style="2" customWidth="1"/>
    <col min="10233" max="10233" width="96.85546875" style="2" customWidth="1"/>
    <col min="10234" max="10234" width="30.85546875" style="2" customWidth="1"/>
    <col min="10235" max="10235" width="12.5703125" style="2" customWidth="1"/>
    <col min="10236" max="10236" width="5.140625" style="2" customWidth="1"/>
    <col min="10237" max="10237" width="9.140625" style="2"/>
    <col min="10238" max="10238" width="4.85546875" style="2" customWidth="1"/>
    <col min="10239" max="10239" width="30.5703125" style="2" customWidth="1"/>
    <col min="10240" max="10240" width="33.85546875" style="2" customWidth="1"/>
    <col min="10241" max="10241" width="5.140625" style="2" customWidth="1"/>
    <col min="10242" max="10243" width="17.5703125" style="2" customWidth="1"/>
    <col min="10244" max="10487" width="9.140625" style="2"/>
    <col min="10488" max="10488" width="3.7109375" style="2" customWidth="1"/>
    <col min="10489" max="10489" width="96.85546875" style="2" customWidth="1"/>
    <col min="10490" max="10490" width="30.85546875" style="2" customWidth="1"/>
    <col min="10491" max="10491" width="12.5703125" style="2" customWidth="1"/>
    <col min="10492" max="10492" width="5.140625" style="2" customWidth="1"/>
    <col min="10493" max="10493" width="9.140625" style="2"/>
    <col min="10494" max="10494" width="4.85546875" style="2" customWidth="1"/>
    <col min="10495" max="10495" width="30.5703125" style="2" customWidth="1"/>
    <col min="10496" max="10496" width="33.85546875" style="2" customWidth="1"/>
    <col min="10497" max="10497" width="5.140625" style="2" customWidth="1"/>
    <col min="10498" max="10499" width="17.5703125" style="2" customWidth="1"/>
    <col min="10500" max="10743" width="9.140625" style="2"/>
    <col min="10744" max="10744" width="3.7109375" style="2" customWidth="1"/>
    <col min="10745" max="10745" width="96.85546875" style="2" customWidth="1"/>
    <col min="10746" max="10746" width="30.85546875" style="2" customWidth="1"/>
    <col min="10747" max="10747" width="12.5703125" style="2" customWidth="1"/>
    <col min="10748" max="10748" width="5.140625" style="2" customWidth="1"/>
    <col min="10749" max="10749" width="9.140625" style="2"/>
    <col min="10750" max="10750" width="4.85546875" style="2" customWidth="1"/>
    <col min="10751" max="10751" width="30.5703125" style="2" customWidth="1"/>
    <col min="10752" max="10752" width="33.85546875" style="2" customWidth="1"/>
    <col min="10753" max="10753" width="5.140625" style="2" customWidth="1"/>
    <col min="10754" max="10755" width="17.5703125" style="2" customWidth="1"/>
    <col min="10756" max="10999" width="9.140625" style="2"/>
    <col min="11000" max="11000" width="3.7109375" style="2" customWidth="1"/>
    <col min="11001" max="11001" width="96.85546875" style="2" customWidth="1"/>
    <col min="11002" max="11002" width="30.85546875" style="2" customWidth="1"/>
    <col min="11003" max="11003" width="12.5703125" style="2" customWidth="1"/>
    <col min="11004" max="11004" width="5.140625" style="2" customWidth="1"/>
    <col min="11005" max="11005" width="9.140625" style="2"/>
    <col min="11006" max="11006" width="4.85546875" style="2" customWidth="1"/>
    <col min="11007" max="11007" width="30.5703125" style="2" customWidth="1"/>
    <col min="11008" max="11008" width="33.85546875" style="2" customWidth="1"/>
    <col min="11009" max="11009" width="5.140625" style="2" customWidth="1"/>
    <col min="11010" max="11011" width="17.5703125" style="2" customWidth="1"/>
    <col min="11012" max="11255" width="9.140625" style="2"/>
    <col min="11256" max="11256" width="3.7109375" style="2" customWidth="1"/>
    <col min="11257" max="11257" width="96.85546875" style="2" customWidth="1"/>
    <col min="11258" max="11258" width="30.85546875" style="2" customWidth="1"/>
    <col min="11259" max="11259" width="12.5703125" style="2" customWidth="1"/>
    <col min="11260" max="11260" width="5.140625" style="2" customWidth="1"/>
    <col min="11261" max="11261" width="9.140625" style="2"/>
    <col min="11262" max="11262" width="4.85546875" style="2" customWidth="1"/>
    <col min="11263" max="11263" width="30.5703125" style="2" customWidth="1"/>
    <col min="11264" max="11264" width="33.85546875" style="2" customWidth="1"/>
    <col min="11265" max="11265" width="5.140625" style="2" customWidth="1"/>
    <col min="11266" max="11267" width="17.5703125" style="2" customWidth="1"/>
    <col min="11268" max="11511" width="9.140625" style="2"/>
    <col min="11512" max="11512" width="3.7109375" style="2" customWidth="1"/>
    <col min="11513" max="11513" width="96.85546875" style="2" customWidth="1"/>
    <col min="11514" max="11514" width="30.85546875" style="2" customWidth="1"/>
    <col min="11515" max="11515" width="12.5703125" style="2" customWidth="1"/>
    <col min="11516" max="11516" width="5.140625" style="2" customWidth="1"/>
    <col min="11517" max="11517" width="9.140625" style="2"/>
    <col min="11518" max="11518" width="4.85546875" style="2" customWidth="1"/>
    <col min="11519" max="11519" width="30.5703125" style="2" customWidth="1"/>
    <col min="11520" max="11520" width="33.85546875" style="2" customWidth="1"/>
    <col min="11521" max="11521" width="5.140625" style="2" customWidth="1"/>
    <col min="11522" max="11523" width="17.5703125" style="2" customWidth="1"/>
    <col min="11524" max="11767" width="9.140625" style="2"/>
    <col min="11768" max="11768" width="3.7109375" style="2" customWidth="1"/>
    <col min="11769" max="11769" width="96.85546875" style="2" customWidth="1"/>
    <col min="11770" max="11770" width="30.85546875" style="2" customWidth="1"/>
    <col min="11771" max="11771" width="12.5703125" style="2" customWidth="1"/>
    <col min="11772" max="11772" width="5.140625" style="2" customWidth="1"/>
    <col min="11773" max="11773" width="9.140625" style="2"/>
    <col min="11774" max="11774" width="4.85546875" style="2" customWidth="1"/>
    <col min="11775" max="11775" width="30.5703125" style="2" customWidth="1"/>
    <col min="11776" max="11776" width="33.85546875" style="2" customWidth="1"/>
    <col min="11777" max="11777" width="5.140625" style="2" customWidth="1"/>
    <col min="11778" max="11779" width="17.5703125" style="2" customWidth="1"/>
    <col min="11780" max="12023" width="9.140625" style="2"/>
    <col min="12024" max="12024" width="3.7109375" style="2" customWidth="1"/>
    <col min="12025" max="12025" width="96.85546875" style="2" customWidth="1"/>
    <col min="12026" max="12026" width="30.85546875" style="2" customWidth="1"/>
    <col min="12027" max="12027" width="12.5703125" style="2" customWidth="1"/>
    <col min="12028" max="12028" width="5.140625" style="2" customWidth="1"/>
    <col min="12029" max="12029" width="9.140625" style="2"/>
    <col min="12030" max="12030" width="4.85546875" style="2" customWidth="1"/>
    <col min="12031" max="12031" width="30.5703125" style="2" customWidth="1"/>
    <col min="12032" max="12032" width="33.85546875" style="2" customWidth="1"/>
    <col min="12033" max="12033" width="5.140625" style="2" customWidth="1"/>
    <col min="12034" max="12035" width="17.5703125" style="2" customWidth="1"/>
    <col min="12036" max="12279" width="9.140625" style="2"/>
    <col min="12280" max="12280" width="3.7109375" style="2" customWidth="1"/>
    <col min="12281" max="12281" width="96.85546875" style="2" customWidth="1"/>
    <col min="12282" max="12282" width="30.85546875" style="2" customWidth="1"/>
    <col min="12283" max="12283" width="12.5703125" style="2" customWidth="1"/>
    <col min="12284" max="12284" width="5.140625" style="2" customWidth="1"/>
    <col min="12285" max="12285" width="9.140625" style="2"/>
    <col min="12286" max="12286" width="4.85546875" style="2" customWidth="1"/>
    <col min="12287" max="12287" width="30.5703125" style="2" customWidth="1"/>
    <col min="12288" max="12288" width="33.85546875" style="2" customWidth="1"/>
    <col min="12289" max="12289" width="5.140625" style="2" customWidth="1"/>
    <col min="12290" max="12291" width="17.5703125" style="2" customWidth="1"/>
    <col min="12292" max="12535" width="9.140625" style="2"/>
    <col min="12536" max="12536" width="3.7109375" style="2" customWidth="1"/>
    <col min="12537" max="12537" width="96.85546875" style="2" customWidth="1"/>
    <col min="12538" max="12538" width="30.85546875" style="2" customWidth="1"/>
    <col min="12539" max="12539" width="12.5703125" style="2" customWidth="1"/>
    <col min="12540" max="12540" width="5.140625" style="2" customWidth="1"/>
    <col min="12541" max="12541" width="9.140625" style="2"/>
    <col min="12542" max="12542" width="4.85546875" style="2" customWidth="1"/>
    <col min="12543" max="12543" width="30.5703125" style="2" customWidth="1"/>
    <col min="12544" max="12544" width="33.85546875" style="2" customWidth="1"/>
    <col min="12545" max="12545" width="5.140625" style="2" customWidth="1"/>
    <col min="12546" max="12547" width="17.5703125" style="2" customWidth="1"/>
    <col min="12548" max="12791" width="9.140625" style="2"/>
    <col min="12792" max="12792" width="3.7109375" style="2" customWidth="1"/>
    <col min="12793" max="12793" width="96.85546875" style="2" customWidth="1"/>
    <col min="12794" max="12794" width="30.85546875" style="2" customWidth="1"/>
    <col min="12795" max="12795" width="12.5703125" style="2" customWidth="1"/>
    <col min="12796" max="12796" width="5.140625" style="2" customWidth="1"/>
    <col min="12797" max="12797" width="9.140625" style="2"/>
    <col min="12798" max="12798" width="4.85546875" style="2" customWidth="1"/>
    <col min="12799" max="12799" width="30.5703125" style="2" customWidth="1"/>
    <col min="12800" max="12800" width="33.85546875" style="2" customWidth="1"/>
    <col min="12801" max="12801" width="5.140625" style="2" customWidth="1"/>
    <col min="12802" max="12803" width="17.5703125" style="2" customWidth="1"/>
    <col min="12804" max="13047" width="9.140625" style="2"/>
    <col min="13048" max="13048" width="3.7109375" style="2" customWidth="1"/>
    <col min="13049" max="13049" width="96.85546875" style="2" customWidth="1"/>
    <col min="13050" max="13050" width="30.85546875" style="2" customWidth="1"/>
    <col min="13051" max="13051" width="12.5703125" style="2" customWidth="1"/>
    <col min="13052" max="13052" width="5.140625" style="2" customWidth="1"/>
    <col min="13053" max="13053" width="9.140625" style="2"/>
    <col min="13054" max="13054" width="4.85546875" style="2" customWidth="1"/>
    <col min="13055" max="13055" width="30.5703125" style="2" customWidth="1"/>
    <col min="13056" max="13056" width="33.85546875" style="2" customWidth="1"/>
    <col min="13057" max="13057" width="5.140625" style="2" customWidth="1"/>
    <col min="13058" max="13059" width="17.5703125" style="2" customWidth="1"/>
    <col min="13060" max="13303" width="9.140625" style="2"/>
    <col min="13304" max="13304" width="3.7109375" style="2" customWidth="1"/>
    <col min="13305" max="13305" width="96.85546875" style="2" customWidth="1"/>
    <col min="13306" max="13306" width="30.85546875" style="2" customWidth="1"/>
    <col min="13307" max="13307" width="12.5703125" style="2" customWidth="1"/>
    <col min="13308" max="13308" width="5.140625" style="2" customWidth="1"/>
    <col min="13309" max="13309" width="9.140625" style="2"/>
    <col min="13310" max="13310" width="4.85546875" style="2" customWidth="1"/>
    <col min="13311" max="13311" width="30.5703125" style="2" customWidth="1"/>
    <col min="13312" max="13312" width="33.85546875" style="2" customWidth="1"/>
    <col min="13313" max="13313" width="5.140625" style="2" customWidth="1"/>
    <col min="13314" max="13315" width="17.5703125" style="2" customWidth="1"/>
    <col min="13316" max="13559" width="9.140625" style="2"/>
    <col min="13560" max="13560" width="3.7109375" style="2" customWidth="1"/>
    <col min="13561" max="13561" width="96.85546875" style="2" customWidth="1"/>
    <col min="13562" max="13562" width="30.85546875" style="2" customWidth="1"/>
    <col min="13563" max="13563" width="12.5703125" style="2" customWidth="1"/>
    <col min="13564" max="13564" width="5.140625" style="2" customWidth="1"/>
    <col min="13565" max="13565" width="9.140625" style="2"/>
    <col min="13566" max="13566" width="4.85546875" style="2" customWidth="1"/>
    <col min="13567" max="13567" width="30.5703125" style="2" customWidth="1"/>
    <col min="13568" max="13568" width="33.85546875" style="2" customWidth="1"/>
    <col min="13569" max="13569" width="5.140625" style="2" customWidth="1"/>
    <col min="13570" max="13571" width="17.5703125" style="2" customWidth="1"/>
    <col min="13572" max="13815" width="9.140625" style="2"/>
    <col min="13816" max="13816" width="3.7109375" style="2" customWidth="1"/>
    <col min="13817" max="13817" width="96.85546875" style="2" customWidth="1"/>
    <col min="13818" max="13818" width="30.85546875" style="2" customWidth="1"/>
    <col min="13819" max="13819" width="12.5703125" style="2" customWidth="1"/>
    <col min="13820" max="13820" width="5.140625" style="2" customWidth="1"/>
    <col min="13821" max="13821" width="9.140625" style="2"/>
    <col min="13822" max="13822" width="4.85546875" style="2" customWidth="1"/>
    <col min="13823" max="13823" width="30.5703125" style="2" customWidth="1"/>
    <col min="13824" max="13824" width="33.85546875" style="2" customWidth="1"/>
    <col min="13825" max="13825" width="5.140625" style="2" customWidth="1"/>
    <col min="13826" max="13827" width="17.5703125" style="2" customWidth="1"/>
    <col min="13828" max="14071" width="9.140625" style="2"/>
    <col min="14072" max="14072" width="3.7109375" style="2" customWidth="1"/>
    <col min="14073" max="14073" width="96.85546875" style="2" customWidth="1"/>
    <col min="14074" max="14074" width="30.85546875" style="2" customWidth="1"/>
    <col min="14075" max="14075" width="12.5703125" style="2" customWidth="1"/>
    <col min="14076" max="14076" width="5.140625" style="2" customWidth="1"/>
    <col min="14077" max="14077" width="9.140625" style="2"/>
    <col min="14078" max="14078" width="4.85546875" style="2" customWidth="1"/>
    <col min="14079" max="14079" width="30.5703125" style="2" customWidth="1"/>
    <col min="14080" max="14080" width="33.85546875" style="2" customWidth="1"/>
    <col min="14081" max="14081" width="5.140625" style="2" customWidth="1"/>
    <col min="14082" max="14083" width="17.5703125" style="2" customWidth="1"/>
    <col min="14084" max="14327" width="9.140625" style="2"/>
    <col min="14328" max="14328" width="3.7109375" style="2" customWidth="1"/>
    <col min="14329" max="14329" width="96.85546875" style="2" customWidth="1"/>
    <col min="14330" max="14330" width="30.85546875" style="2" customWidth="1"/>
    <col min="14331" max="14331" width="12.5703125" style="2" customWidth="1"/>
    <col min="14332" max="14332" width="5.140625" style="2" customWidth="1"/>
    <col min="14333" max="14333" width="9.140625" style="2"/>
    <col min="14334" max="14334" width="4.85546875" style="2" customWidth="1"/>
    <col min="14335" max="14335" width="30.5703125" style="2" customWidth="1"/>
    <col min="14336" max="14336" width="33.85546875" style="2" customWidth="1"/>
    <col min="14337" max="14337" width="5.140625" style="2" customWidth="1"/>
    <col min="14338" max="14339" width="17.5703125" style="2" customWidth="1"/>
    <col min="14340" max="14583" width="9.140625" style="2"/>
    <col min="14584" max="14584" width="3.7109375" style="2" customWidth="1"/>
    <col min="14585" max="14585" width="96.85546875" style="2" customWidth="1"/>
    <col min="14586" max="14586" width="30.85546875" style="2" customWidth="1"/>
    <col min="14587" max="14587" width="12.5703125" style="2" customWidth="1"/>
    <col min="14588" max="14588" width="5.140625" style="2" customWidth="1"/>
    <col min="14589" max="14589" width="9.140625" style="2"/>
    <col min="14590" max="14590" width="4.85546875" style="2" customWidth="1"/>
    <col min="14591" max="14591" width="30.5703125" style="2" customWidth="1"/>
    <col min="14592" max="14592" width="33.85546875" style="2" customWidth="1"/>
    <col min="14593" max="14593" width="5.140625" style="2" customWidth="1"/>
    <col min="14594" max="14595" width="17.5703125" style="2" customWidth="1"/>
    <col min="14596" max="14839" width="9.140625" style="2"/>
    <col min="14840" max="14840" width="3.7109375" style="2" customWidth="1"/>
    <col min="14841" max="14841" width="96.85546875" style="2" customWidth="1"/>
    <col min="14842" max="14842" width="30.85546875" style="2" customWidth="1"/>
    <col min="14843" max="14843" width="12.5703125" style="2" customWidth="1"/>
    <col min="14844" max="14844" width="5.140625" style="2" customWidth="1"/>
    <col min="14845" max="14845" width="9.140625" style="2"/>
    <col min="14846" max="14846" width="4.85546875" style="2" customWidth="1"/>
    <col min="14847" max="14847" width="30.5703125" style="2" customWidth="1"/>
    <col min="14848" max="14848" width="33.85546875" style="2" customWidth="1"/>
    <col min="14849" max="14849" width="5.140625" style="2" customWidth="1"/>
    <col min="14850" max="14851" width="17.5703125" style="2" customWidth="1"/>
    <col min="14852" max="15095" width="9.140625" style="2"/>
    <col min="15096" max="15096" width="3.7109375" style="2" customWidth="1"/>
    <col min="15097" max="15097" width="96.85546875" style="2" customWidth="1"/>
    <col min="15098" max="15098" width="30.85546875" style="2" customWidth="1"/>
    <col min="15099" max="15099" width="12.5703125" style="2" customWidth="1"/>
    <col min="15100" max="15100" width="5.140625" style="2" customWidth="1"/>
    <col min="15101" max="15101" width="9.140625" style="2"/>
    <col min="15102" max="15102" width="4.85546875" style="2" customWidth="1"/>
    <col min="15103" max="15103" width="30.5703125" style="2" customWidth="1"/>
    <col min="15104" max="15104" width="33.85546875" style="2" customWidth="1"/>
    <col min="15105" max="15105" width="5.140625" style="2" customWidth="1"/>
    <col min="15106" max="15107" width="17.5703125" style="2" customWidth="1"/>
    <col min="15108" max="15351" width="9.140625" style="2"/>
    <col min="15352" max="15352" width="3.7109375" style="2" customWidth="1"/>
    <col min="15353" max="15353" width="96.85546875" style="2" customWidth="1"/>
    <col min="15354" max="15354" width="30.85546875" style="2" customWidth="1"/>
    <col min="15355" max="15355" width="12.5703125" style="2" customWidth="1"/>
    <col min="15356" max="15356" width="5.140625" style="2" customWidth="1"/>
    <col min="15357" max="15357" width="9.140625" style="2"/>
    <col min="15358" max="15358" width="4.85546875" style="2" customWidth="1"/>
    <col min="15359" max="15359" width="30.5703125" style="2" customWidth="1"/>
    <col min="15360" max="15360" width="33.85546875" style="2" customWidth="1"/>
    <col min="15361" max="15361" width="5.140625" style="2" customWidth="1"/>
    <col min="15362" max="15363" width="17.5703125" style="2" customWidth="1"/>
    <col min="15364" max="15607" width="9.140625" style="2"/>
    <col min="15608" max="15608" width="3.7109375" style="2" customWidth="1"/>
    <col min="15609" max="15609" width="96.85546875" style="2" customWidth="1"/>
    <col min="15610" max="15610" width="30.85546875" style="2" customWidth="1"/>
    <col min="15611" max="15611" width="12.5703125" style="2" customWidth="1"/>
    <col min="15612" max="15612" width="5.140625" style="2" customWidth="1"/>
    <col min="15613" max="15613" width="9.140625" style="2"/>
    <col min="15614" max="15614" width="4.85546875" style="2" customWidth="1"/>
    <col min="15615" max="15615" width="30.5703125" style="2" customWidth="1"/>
    <col min="15616" max="15616" width="33.85546875" style="2" customWidth="1"/>
    <col min="15617" max="15617" width="5.140625" style="2" customWidth="1"/>
    <col min="15618" max="15619" width="17.5703125" style="2" customWidth="1"/>
    <col min="15620" max="15863" width="9.140625" style="2"/>
    <col min="15864" max="15864" width="3.7109375" style="2" customWidth="1"/>
    <col min="15865" max="15865" width="96.85546875" style="2" customWidth="1"/>
    <col min="15866" max="15866" width="30.85546875" style="2" customWidth="1"/>
    <col min="15867" max="15867" width="12.5703125" style="2" customWidth="1"/>
    <col min="15868" max="15868" width="5.140625" style="2" customWidth="1"/>
    <col min="15869" max="15869" width="9.140625" style="2"/>
    <col min="15870" max="15870" width="4.85546875" style="2" customWidth="1"/>
    <col min="15871" max="15871" width="30.5703125" style="2" customWidth="1"/>
    <col min="15872" max="15872" width="33.85546875" style="2" customWidth="1"/>
    <col min="15873" max="15873" width="5.140625" style="2" customWidth="1"/>
    <col min="15874" max="15875" width="17.5703125" style="2" customWidth="1"/>
    <col min="15876" max="16119" width="9.140625" style="2"/>
    <col min="16120" max="16120" width="3.7109375" style="2" customWidth="1"/>
    <col min="16121" max="16121" width="96.85546875" style="2" customWidth="1"/>
    <col min="16122" max="16122" width="30.85546875" style="2" customWidth="1"/>
    <col min="16123" max="16123" width="12.5703125" style="2" customWidth="1"/>
    <col min="16124" max="16124" width="5.140625" style="2" customWidth="1"/>
    <col min="16125" max="16125" width="9.140625" style="2"/>
    <col min="16126" max="16126" width="4.85546875" style="2" customWidth="1"/>
    <col min="16127" max="16127" width="30.5703125" style="2" customWidth="1"/>
    <col min="16128" max="16128" width="33.85546875" style="2" customWidth="1"/>
    <col min="16129" max="16129" width="5.140625" style="2" customWidth="1"/>
    <col min="16130" max="16131" width="17.5703125" style="2" customWidth="1"/>
    <col min="16132" max="16384" width="9.140625" style="2"/>
  </cols>
  <sheetData>
    <row r="1" spans="1:3" ht="48" customHeight="1" x14ac:dyDescent="0.2">
      <c r="A1" s="3"/>
      <c r="B1" s="144" t="s">
        <v>227</v>
      </c>
      <c r="C1" s="144"/>
    </row>
    <row r="2" spans="1:3" x14ac:dyDescent="0.2">
      <c r="A2" s="3"/>
      <c r="B2" s="4" t="s">
        <v>1</v>
      </c>
      <c r="C2" s="5">
        <v>46052</v>
      </c>
    </row>
    <row r="3" spans="1:3" x14ac:dyDescent="0.2">
      <c r="A3" s="3"/>
      <c r="B3" s="118" t="s">
        <v>2</v>
      </c>
      <c r="C3" s="7"/>
    </row>
    <row r="4" spans="1:3" ht="21" customHeight="1" x14ac:dyDescent="0.2">
      <c r="A4" s="8"/>
      <c r="B4" s="9" t="str">
        <f>[2]И1!D13</f>
        <v>Субъект Российской Федерации</v>
      </c>
      <c r="C4" s="10" t="str">
        <f>[2]И1!E13</f>
        <v>Новосибирская область</v>
      </c>
    </row>
    <row r="5" spans="1:3" ht="37.5" customHeight="1" x14ac:dyDescent="0.2">
      <c r="A5" s="8"/>
      <c r="B5" s="9" t="str">
        <f>[2]И1!D14</f>
        <v>Тип муниципального образования (выберите из списка)</v>
      </c>
      <c r="C5" s="10" t="str">
        <f>[2]И1!E14</f>
        <v>Убинский муниципальный округ (село Убинское)</v>
      </c>
    </row>
    <row r="6" spans="1:3" x14ac:dyDescent="0.2">
      <c r="A6" s="8"/>
      <c r="B6" s="9" t="str">
        <f>IF([2]И1!E15="","",[2]И1!D15)</f>
        <v/>
      </c>
      <c r="C6" s="7" t="str">
        <f>IF([2]И1!E15="","",[2]И1!E15)</f>
        <v/>
      </c>
    </row>
    <row r="7" spans="1:3" x14ac:dyDescent="0.2">
      <c r="A7" s="8"/>
      <c r="B7" s="9" t="str">
        <f>[2]И1!D16</f>
        <v>Код ОКТМО</v>
      </c>
      <c r="C7" s="11" t="str">
        <f>[2]И1!E16</f>
        <v>50654440101</v>
      </c>
    </row>
    <row r="8" spans="1:3" x14ac:dyDescent="0.2">
      <c r="A8" s="8"/>
      <c r="B8" s="12" t="str">
        <f>[2]И1!D17</f>
        <v>Система теплоснабжения</v>
      </c>
      <c r="C8" s="13">
        <f>[2]И1!E17</f>
        <v>0</v>
      </c>
    </row>
    <row r="9" spans="1:3" x14ac:dyDescent="0.2">
      <c r="A9" s="8"/>
      <c r="B9" s="9" t="str">
        <f>[2]И1!D8</f>
        <v>Период регулирования (i)-й</v>
      </c>
      <c r="C9" s="14">
        <f>[2]И1!E8</f>
        <v>2026</v>
      </c>
    </row>
    <row r="10" spans="1:3" x14ac:dyDescent="0.2">
      <c r="A10" s="8"/>
      <c r="B10" s="9" t="str">
        <f>[2]И1!D9</f>
        <v>Период регулирования (i-1)-й</v>
      </c>
      <c r="C10" s="14">
        <f>[2]И1!E9</f>
        <v>2025</v>
      </c>
    </row>
    <row r="11" spans="1:3" x14ac:dyDescent="0.2">
      <c r="A11" s="8"/>
      <c r="B11" s="9" t="str">
        <f>[2]И1!D10</f>
        <v>Период регулирования (i-2)-й</v>
      </c>
      <c r="C11" s="14">
        <f>[2]И1!E10</f>
        <v>2024</v>
      </c>
    </row>
    <row r="12" spans="1:3" x14ac:dyDescent="0.2">
      <c r="A12" s="8"/>
      <c r="B12" s="9" t="str">
        <f>[2]И1!D11</f>
        <v>Базовый год (б)</v>
      </c>
      <c r="C12" s="14">
        <f>[2]И1!E11</f>
        <v>2019</v>
      </c>
    </row>
    <row r="13" spans="1:3" x14ac:dyDescent="0.2">
      <c r="A13" s="8"/>
      <c r="B13" s="9" t="str">
        <f>[2]И1!D18</f>
        <v>Вид топлива, использование которого преобладает в системе теплоснабжения</v>
      </c>
      <c r="C13" s="15" t="str">
        <f>[2]И1!E18</f>
        <v>Газ</v>
      </c>
    </row>
    <row r="14" spans="1:3" ht="26.25" customHeight="1" thickBot="1" x14ac:dyDescent="0.25">
      <c r="A14" s="147" t="s">
        <v>3</v>
      </c>
      <c r="B14" s="147"/>
      <c r="C14" s="147"/>
    </row>
    <row r="15" spans="1:3" x14ac:dyDescent="0.2">
      <c r="A15" s="16" t="s">
        <v>4</v>
      </c>
      <c r="B15" s="31" t="s">
        <v>5</v>
      </c>
      <c r="C15" s="119" t="s">
        <v>6</v>
      </c>
    </row>
    <row r="16" spans="1:3" x14ac:dyDescent="0.2">
      <c r="A16" s="19">
        <v>1</v>
      </c>
      <c r="B16" s="120">
        <v>2</v>
      </c>
      <c r="C16" s="121">
        <v>3</v>
      </c>
    </row>
    <row r="17" spans="1:3" x14ac:dyDescent="0.2">
      <c r="A17" s="22">
        <v>1</v>
      </c>
      <c r="B17" s="23" t="s">
        <v>7</v>
      </c>
      <c r="C17" s="24">
        <f>SUM(C18:C23)</f>
        <v>4459.4547923046985</v>
      </c>
    </row>
    <row r="18" spans="1:3" ht="42.75" x14ac:dyDescent="0.2">
      <c r="A18" s="22" t="s">
        <v>8</v>
      </c>
      <c r="B18" s="25" t="s">
        <v>9</v>
      </c>
      <c r="C18" s="26">
        <f>[2]С1!F12</f>
        <v>1278.3072413778675</v>
      </c>
    </row>
    <row r="19" spans="1:3" ht="42.75" x14ac:dyDescent="0.2">
      <c r="A19" s="22" t="s">
        <v>10</v>
      </c>
      <c r="B19" s="25" t="s">
        <v>11</v>
      </c>
      <c r="C19" s="26">
        <f>[2]С2!F12</f>
        <v>2135.9323601194424</v>
      </c>
    </row>
    <row r="20" spans="1:3" ht="30" x14ac:dyDescent="0.2">
      <c r="A20" s="22" t="s">
        <v>12</v>
      </c>
      <c r="B20" s="25" t="s">
        <v>13</v>
      </c>
      <c r="C20" s="26">
        <f>[2]С3!F12</f>
        <v>647.42375492967631</v>
      </c>
    </row>
    <row r="21" spans="1:3" ht="42.75" x14ac:dyDescent="0.2">
      <c r="A21" s="22" t="s">
        <v>14</v>
      </c>
      <c r="B21" s="25" t="s">
        <v>228</v>
      </c>
      <c r="C21" s="26">
        <f>[2]С4!F12</f>
        <v>310.35114583252141</v>
      </c>
    </row>
    <row r="22" spans="1:3" ht="33" customHeight="1" x14ac:dyDescent="0.2">
      <c r="A22" s="22" t="s">
        <v>16</v>
      </c>
      <c r="B22" s="25" t="s">
        <v>229</v>
      </c>
      <c r="C22" s="26">
        <f>[2]С5!F12</f>
        <v>87.440290045190167</v>
      </c>
    </row>
    <row r="23" spans="1:3" ht="45.75" customHeight="1" thickBot="1" x14ac:dyDescent="0.25">
      <c r="A23" s="27" t="s">
        <v>18</v>
      </c>
      <c r="B23" s="28" t="s">
        <v>230</v>
      </c>
      <c r="C23" s="29">
        <f>[2]С6!F12</f>
        <v>0</v>
      </c>
    </row>
    <row r="24" spans="1:3" ht="13.5" thickBot="1" x14ac:dyDescent="0.25">
      <c r="A24" s="3"/>
      <c r="C24" s="7"/>
    </row>
    <row r="25" spans="1:3" x14ac:dyDescent="0.2">
      <c r="A25" s="16" t="s">
        <v>4</v>
      </c>
      <c r="B25" s="30" t="s">
        <v>5</v>
      </c>
      <c r="C25" s="31" t="s">
        <v>6</v>
      </c>
    </row>
    <row r="26" spans="1:3" x14ac:dyDescent="0.2">
      <c r="A26" s="19">
        <v>1</v>
      </c>
      <c r="B26" s="32">
        <v>2</v>
      </c>
      <c r="C26" s="33">
        <v>3</v>
      </c>
    </row>
    <row r="27" spans="1:3" ht="30" customHeight="1" x14ac:dyDescent="0.2">
      <c r="A27" s="22">
        <v>1</v>
      </c>
      <c r="B27" s="146" t="s">
        <v>20</v>
      </c>
      <c r="C27" s="146"/>
    </row>
    <row r="28" spans="1:3" x14ac:dyDescent="0.2">
      <c r="A28" s="22" t="s">
        <v>8</v>
      </c>
      <c r="B28" s="34" t="s">
        <v>231</v>
      </c>
      <c r="C28" s="35">
        <f>[2]С1.1!E16</f>
        <v>7900</v>
      </c>
    </row>
    <row r="29" spans="1:3" ht="42.75" x14ac:dyDescent="0.2">
      <c r="A29" s="22" t="s">
        <v>10</v>
      </c>
      <c r="B29" s="34" t="s">
        <v>232</v>
      </c>
      <c r="C29" s="35">
        <f>[2]С1.1!E32</f>
        <v>6710.12</v>
      </c>
    </row>
    <row r="30" spans="1:3" ht="128.25" customHeight="1" x14ac:dyDescent="0.2">
      <c r="A30" s="22" t="s">
        <v>233</v>
      </c>
      <c r="B30" s="34" t="s">
        <v>234</v>
      </c>
      <c r="C30" s="86" t="str">
        <f>[2]С1.1!E25</f>
        <v>ООО "Газпром межрегионгаз Новосибирск", ООО "Газпром газораспределение Томск" (с 17.02.2025 ООО "Газпром газораспределение Сибирь")</v>
      </c>
    </row>
    <row r="31" spans="1:3" ht="38.25" x14ac:dyDescent="0.2">
      <c r="A31" s="22" t="s">
        <v>235</v>
      </c>
      <c r="B31" s="34" t="str">
        <f>[2]С1.1!D26</f>
        <v>Среднеарифметическое значение между установленными предельными максимальным и минимальным уровнями оптовых цен, действовавшими на день окончания (i-2)-го расчетного периода регулирования в системе теплоснабжения, без НДС, руб./тыс. куб. м</v>
      </c>
      <c r="C31" s="35">
        <f>[2]С1.1!E26</f>
        <v>5670</v>
      </c>
    </row>
    <row r="32" spans="1:3" ht="46.5" customHeight="1" x14ac:dyDescent="0.2">
      <c r="A32" s="22" t="s">
        <v>236</v>
      </c>
      <c r="B32" s="34" t="str">
        <f>[2]С1.1!D27</f>
        <v>Тариф на услуги по транспортировке газа по газораспределительным сетям, действовавший на день окончания (i-2)-го расчетного периода регулирования в системе теплоснабжения, без НДС, руб./тыс. куб. м</v>
      </c>
      <c r="C32" s="35">
        <f>[2]С1.1!E27</f>
        <v>689.14</v>
      </c>
    </row>
    <row r="33" spans="1:3" ht="39" customHeight="1" x14ac:dyDescent="0.2">
      <c r="A33" s="22" t="s">
        <v>237</v>
      </c>
      <c r="B33" s="34" t="str">
        <f>[2]С1.1!D28</f>
        <v>Размер платы за снабженческо-сбытовые услуги, действовавший на день окончания (i-2)-го расчетного периода регулирования в системе теплоснабжения, без НДС, руб./тыс. куб. м</v>
      </c>
      <c r="C33" s="35">
        <f>[2]С1.1!E28</f>
        <v>144.72999999999999</v>
      </c>
    </row>
    <row r="34" spans="1:3" ht="90" customHeight="1" x14ac:dyDescent="0.2">
      <c r="A34" s="22" t="s">
        <v>238</v>
      </c>
      <c r="B34" s="34" t="str">
        <f>[2]С1.1!D29</f>
        <v>Специальная надбавка к тарифам на услуги по транспортировке газа по газораспределительным сетям, действовавшая на день окончания (i-2)-го расчетного периода регулирования в системе теплоснабжения, без НДС, руб./тыс. куб. м</v>
      </c>
      <c r="C34" s="35">
        <f>[2]С1.1!E29</f>
        <v>206.25</v>
      </c>
    </row>
    <row r="35" spans="1:3" ht="287.25" customHeight="1" x14ac:dyDescent="0.2">
      <c r="A35" s="22" t="s">
        <v>12</v>
      </c>
      <c r="B35" s="34" t="s">
        <v>23</v>
      </c>
      <c r="C35" s="36">
        <f>[2]С1.1!E20</f>
        <v>0.21299999999999999</v>
      </c>
    </row>
    <row r="36" spans="1:3" ht="298.5" customHeight="1" x14ac:dyDescent="0.2">
      <c r="A36" s="22" t="s">
        <v>14</v>
      </c>
      <c r="B36" s="34" t="s">
        <v>24</v>
      </c>
      <c r="C36" s="36">
        <f>[2]С1.1!E21</f>
        <v>9.6000000000000002E-2</v>
      </c>
    </row>
    <row r="37" spans="1:3" ht="30" x14ac:dyDescent="0.2">
      <c r="A37" s="22" t="s">
        <v>16</v>
      </c>
      <c r="B37" s="37" t="s">
        <v>239</v>
      </c>
      <c r="C37" s="122">
        <f>[2]С1!F13</f>
        <v>156.1</v>
      </c>
    </row>
    <row r="38" spans="1:3" x14ac:dyDescent="0.2">
      <c r="A38" s="22" t="s">
        <v>18</v>
      </c>
      <c r="B38" s="37" t="s">
        <v>26</v>
      </c>
      <c r="C38" s="39">
        <f>[2]С1!F16</f>
        <v>7000</v>
      </c>
    </row>
    <row r="39" spans="1:3" ht="14.25" x14ac:dyDescent="0.2">
      <c r="A39" s="123" t="s">
        <v>27</v>
      </c>
      <c r="B39" s="40" t="s">
        <v>240</v>
      </c>
      <c r="C39" s="41">
        <f>[2]С1!F17</f>
        <v>1.1285714285714286</v>
      </c>
    </row>
    <row r="40" spans="1:3" ht="15.75" x14ac:dyDescent="0.2">
      <c r="A40" s="124" t="s">
        <v>29</v>
      </c>
      <c r="B40" s="43" t="s">
        <v>30</v>
      </c>
      <c r="C40" s="41">
        <f>[2]С1!F20</f>
        <v>22.307053372799995</v>
      </c>
    </row>
    <row r="41" spans="1:3" ht="15.75" x14ac:dyDescent="0.2">
      <c r="A41" s="124" t="s">
        <v>31</v>
      </c>
      <c r="B41" s="44" t="s">
        <v>32</v>
      </c>
      <c r="C41" s="41">
        <f>[2]С1!F21</f>
        <v>21.531904799999996</v>
      </c>
    </row>
    <row r="42" spans="1:3" ht="14.25" x14ac:dyDescent="0.2">
      <c r="A42" s="124" t="s">
        <v>33</v>
      </c>
      <c r="B42" s="45" t="s">
        <v>34</v>
      </c>
      <c r="C42" s="41">
        <f>[2]С1!F22</f>
        <v>1.036</v>
      </c>
    </row>
    <row r="43" spans="1:3" ht="53.25" thickBot="1" x14ac:dyDescent="0.25">
      <c r="A43" s="27" t="s">
        <v>35</v>
      </c>
      <c r="B43" s="46" t="s">
        <v>36</v>
      </c>
      <c r="C43" s="47" t="str">
        <f>[2]С1!F23</f>
        <v>-</v>
      </c>
    </row>
    <row r="44" spans="1:3" ht="13.5" thickBot="1" x14ac:dyDescent="0.25">
      <c r="A44" s="48"/>
      <c r="B44" s="76"/>
      <c r="C44" s="15"/>
    </row>
    <row r="45" spans="1:3" ht="30" customHeight="1" x14ac:dyDescent="0.2">
      <c r="A45" s="51" t="s">
        <v>37</v>
      </c>
      <c r="B45" s="141" t="s">
        <v>38</v>
      </c>
      <c r="C45" s="141"/>
    </row>
    <row r="46" spans="1:3" ht="25.5" x14ac:dyDescent="0.2">
      <c r="A46" s="22" t="s">
        <v>39</v>
      </c>
      <c r="B46" s="37" t="s">
        <v>40</v>
      </c>
      <c r="C46" s="52" t="str">
        <f>[2]С2.1!E12</f>
        <v>V</v>
      </c>
    </row>
    <row r="47" spans="1:3" ht="25.5" x14ac:dyDescent="0.2">
      <c r="A47" s="22" t="s">
        <v>41</v>
      </c>
      <c r="B47" s="34" t="s">
        <v>42</v>
      </c>
      <c r="C47" s="52" t="str">
        <f>[2]С2.1!E13</f>
        <v>6 и менее баллов</v>
      </c>
    </row>
    <row r="48" spans="1:3" ht="25.5" x14ac:dyDescent="0.2">
      <c r="A48" s="22" t="s">
        <v>43</v>
      </c>
      <c r="B48" s="34" t="s">
        <v>241</v>
      </c>
      <c r="C48" s="52" t="str">
        <f>[2]С2.1!E14</f>
        <v>до 200</v>
      </c>
    </row>
    <row r="49" spans="1:3" ht="25.5" x14ac:dyDescent="0.2">
      <c r="A49" s="22" t="s">
        <v>45</v>
      </c>
      <c r="B49" s="34" t="s">
        <v>242</v>
      </c>
      <c r="C49" s="53" t="str">
        <f>[2]С2.1!E15</f>
        <v>нет</v>
      </c>
    </row>
    <row r="50" spans="1:3" ht="30" x14ac:dyDescent="0.2">
      <c r="A50" s="22" t="s">
        <v>47</v>
      </c>
      <c r="B50" s="34" t="s">
        <v>48</v>
      </c>
      <c r="C50" s="35">
        <f>[2]С2!F18</f>
        <v>40220.845230503684</v>
      </c>
    </row>
    <row r="51" spans="1:3" ht="30" x14ac:dyDescent="0.2">
      <c r="A51" s="22" t="s">
        <v>49</v>
      </c>
      <c r="B51" s="54" t="s">
        <v>50</v>
      </c>
      <c r="C51" s="35">
        <f>IF([2]С2!F19&gt;0,[2]С2!F19,[2]С2!F20)</f>
        <v>23441.524932855718</v>
      </c>
    </row>
    <row r="52" spans="1:3" ht="163.5" customHeight="1" x14ac:dyDescent="0.2">
      <c r="A52" s="22" t="s">
        <v>51</v>
      </c>
      <c r="B52" s="55" t="s">
        <v>52</v>
      </c>
      <c r="C52" s="35">
        <f>[2]С2.1!E20</f>
        <v>-37</v>
      </c>
    </row>
    <row r="53" spans="1:3" ht="42.75" customHeight="1" x14ac:dyDescent="0.2">
      <c r="A53" s="22" t="s">
        <v>53</v>
      </c>
      <c r="B53" s="55" t="s">
        <v>54</v>
      </c>
      <c r="C53" s="35" t="str">
        <f>[2]С2.1!E23</f>
        <v>нет</v>
      </c>
    </row>
    <row r="54" spans="1:3" ht="38.25" x14ac:dyDescent="0.2">
      <c r="A54" s="22" t="s">
        <v>55</v>
      </c>
      <c r="B54" s="56" t="s">
        <v>56</v>
      </c>
      <c r="C54" s="35">
        <f>[2]С2.2!E10</f>
        <v>1287</v>
      </c>
    </row>
    <row r="55" spans="1:3" ht="25.5" x14ac:dyDescent="0.2">
      <c r="A55" s="22" t="s">
        <v>57</v>
      </c>
      <c r="B55" s="57" t="s">
        <v>58</v>
      </c>
      <c r="C55" s="35">
        <f>[2]С2.2!E12</f>
        <v>5.97</v>
      </c>
    </row>
    <row r="56" spans="1:3" ht="52.5" x14ac:dyDescent="0.2">
      <c r="A56" s="22" t="s">
        <v>59</v>
      </c>
      <c r="B56" s="58" t="s">
        <v>60</v>
      </c>
      <c r="C56" s="35">
        <f>[2]С2.2!E13</f>
        <v>1</v>
      </c>
    </row>
    <row r="57" spans="1:3" ht="27.75" x14ac:dyDescent="0.2">
      <c r="A57" s="22" t="s">
        <v>61</v>
      </c>
      <c r="B57" s="57" t="s">
        <v>62</v>
      </c>
      <c r="C57" s="35">
        <f>[2]С2.2!E14</f>
        <v>12104</v>
      </c>
    </row>
    <row r="58" spans="1:3" ht="109.5" customHeight="1" x14ac:dyDescent="0.2">
      <c r="A58" s="22" t="s">
        <v>63</v>
      </c>
      <c r="B58" s="58" t="s">
        <v>64</v>
      </c>
      <c r="C58" s="36">
        <f>[2]С2.2!E15</f>
        <v>4.8000000000000001E-2</v>
      </c>
    </row>
    <row r="59" spans="1:3" ht="104.25" customHeight="1" x14ac:dyDescent="0.2">
      <c r="A59" s="22" t="s">
        <v>65</v>
      </c>
      <c r="B59" s="58" t="s">
        <v>66</v>
      </c>
      <c r="C59" s="125">
        <f>[2]С2.2!E16</f>
        <v>1</v>
      </c>
    </row>
    <row r="60" spans="1:3" ht="15.75" x14ac:dyDescent="0.2">
      <c r="A60" s="22" t="s">
        <v>67</v>
      </c>
      <c r="B60" s="59" t="s">
        <v>68</v>
      </c>
      <c r="C60" s="35">
        <f>[2]С2!F21</f>
        <v>1</v>
      </c>
    </row>
    <row r="61" spans="1:3" ht="30" x14ac:dyDescent="0.2">
      <c r="A61" s="60" t="s">
        <v>69</v>
      </c>
      <c r="B61" s="34" t="s">
        <v>243</v>
      </c>
      <c r="C61" s="35">
        <f>[2]С2!F13</f>
        <v>119259.45174981897</v>
      </c>
    </row>
    <row r="62" spans="1:3" ht="30" x14ac:dyDescent="0.2">
      <c r="A62" s="60" t="s">
        <v>71</v>
      </c>
      <c r="B62" s="61" t="s">
        <v>244</v>
      </c>
      <c r="C62" s="35">
        <f>[2]С2!F14</f>
        <v>64899</v>
      </c>
    </row>
    <row r="63" spans="1:3" ht="15.75" x14ac:dyDescent="0.2">
      <c r="A63" s="60" t="s">
        <v>73</v>
      </c>
      <c r="B63" s="61" t="s">
        <v>74</v>
      </c>
      <c r="C63" s="41">
        <f>[2]С2!F15</f>
        <v>1.071</v>
      </c>
    </row>
    <row r="64" spans="1:3" ht="15.75" x14ac:dyDescent="0.2">
      <c r="A64" s="60" t="s">
        <v>75</v>
      </c>
      <c r="B64" s="61" t="s">
        <v>76</v>
      </c>
      <c r="C64" s="126">
        <f>[2]С2!F16</f>
        <v>1</v>
      </c>
    </row>
    <row r="65" spans="1:3" ht="17.25" x14ac:dyDescent="0.2">
      <c r="A65" s="60" t="s">
        <v>77</v>
      </c>
      <c r="B65" s="61" t="s">
        <v>78</v>
      </c>
      <c r="C65" s="127">
        <f>[2]С2!F17</f>
        <v>1</v>
      </c>
    </row>
    <row r="66" spans="1:3" s="64" customFormat="1" ht="14.25" x14ac:dyDescent="0.2">
      <c r="A66" s="60" t="s">
        <v>79</v>
      </c>
      <c r="B66" s="62" t="s">
        <v>80</v>
      </c>
      <c r="C66" s="63">
        <f>[2]С2!F35</f>
        <v>10</v>
      </c>
    </row>
    <row r="67" spans="1:3" ht="30" x14ac:dyDescent="0.2">
      <c r="A67" s="60" t="s">
        <v>81</v>
      </c>
      <c r="B67" s="65" t="s">
        <v>82</v>
      </c>
      <c r="C67" s="35">
        <f>[2]С2!F28</f>
        <v>159.49943850167321</v>
      </c>
    </row>
    <row r="68" spans="1:3" ht="274.5" customHeight="1" x14ac:dyDescent="0.2">
      <c r="A68" s="60" t="s">
        <v>83</v>
      </c>
      <c r="B68" s="54" t="s">
        <v>245</v>
      </c>
      <c r="C68" s="41">
        <f>[2]С2!F29</f>
        <v>0.18591902000000002</v>
      </c>
    </row>
    <row r="69" spans="1:3" ht="17.25" x14ac:dyDescent="0.2">
      <c r="A69" s="60" t="s">
        <v>85</v>
      </c>
      <c r="B69" s="59" t="s">
        <v>246</v>
      </c>
      <c r="C69" s="63">
        <f>[2]С2!F30</f>
        <v>500</v>
      </c>
    </row>
    <row r="70" spans="1:3" ht="42.75" x14ac:dyDescent="0.2">
      <c r="A70" s="60" t="s">
        <v>87</v>
      </c>
      <c r="B70" s="34" t="s">
        <v>247</v>
      </c>
      <c r="C70" s="35">
        <f>[2]С2!F22</f>
        <v>24548.869037237404</v>
      </c>
    </row>
    <row r="71" spans="1:3" ht="30" x14ac:dyDescent="0.2">
      <c r="A71" s="60" t="s">
        <v>89</v>
      </c>
      <c r="B71" s="61" t="s">
        <v>248</v>
      </c>
      <c r="C71" s="35">
        <f>[2]С2!F23</f>
        <v>21</v>
      </c>
    </row>
    <row r="72" spans="1:3" ht="30" x14ac:dyDescent="0.2">
      <c r="A72" s="60" t="s">
        <v>91</v>
      </c>
      <c r="B72" s="54" t="s">
        <v>92</v>
      </c>
      <c r="C72" s="35">
        <f>[2]С2.1!E28</f>
        <v>5515.9310416666667</v>
      </c>
    </row>
    <row r="73" spans="1:3" ht="38.25" x14ac:dyDescent="0.2">
      <c r="A73" s="60" t="s">
        <v>93</v>
      </c>
      <c r="B73" s="66" t="s">
        <v>94</v>
      </c>
      <c r="C73" s="53" t="str">
        <f>[2]С2.3!E21</f>
        <v>МУП г. Новосибирска "Горводоканал"</v>
      </c>
    </row>
    <row r="74" spans="1:3" ht="25.5" x14ac:dyDescent="0.2">
      <c r="A74" s="60" t="s">
        <v>95</v>
      </c>
      <c r="B74" s="67" t="s">
        <v>96</v>
      </c>
      <c r="C74" s="68">
        <f>[2]С2.3!E11</f>
        <v>5.45</v>
      </c>
    </row>
    <row r="75" spans="1:3" ht="25.5" x14ac:dyDescent="0.2">
      <c r="A75" s="60" t="s">
        <v>97</v>
      </c>
      <c r="B75" s="67" t="s">
        <v>98</v>
      </c>
      <c r="C75" s="63">
        <f>[2]С2.3!E13</f>
        <v>300</v>
      </c>
    </row>
    <row r="76" spans="1:3" ht="336" customHeight="1" x14ac:dyDescent="0.2">
      <c r="A76" s="60" t="s">
        <v>99</v>
      </c>
      <c r="B76" s="66" t="s">
        <v>100</v>
      </c>
      <c r="C76" s="69">
        <f>IF([2]С2.3!E22&gt;0,[2]С2.3!E22,[2]С2.3!E14)</f>
        <v>20170.833333333332</v>
      </c>
    </row>
    <row r="77" spans="1:3" ht="38.25" x14ac:dyDescent="0.2">
      <c r="A77" s="60" t="s">
        <v>101</v>
      </c>
      <c r="B77" s="66" t="s">
        <v>102</v>
      </c>
      <c r="C77" s="69">
        <f>IF([2]С2.3!E23&gt;0,[2]С2.3!E23,[2]С2.3!E15)</f>
        <v>18020</v>
      </c>
    </row>
    <row r="78" spans="1:3" ht="30" x14ac:dyDescent="0.2">
      <c r="A78" s="60" t="s">
        <v>103</v>
      </c>
      <c r="B78" s="54" t="s">
        <v>104</v>
      </c>
      <c r="C78" s="35">
        <f>[2]С2.1!E29</f>
        <v>5878.6480833333326</v>
      </c>
    </row>
    <row r="79" spans="1:3" ht="38.25" x14ac:dyDescent="0.2">
      <c r="A79" s="60" t="s">
        <v>105</v>
      </c>
      <c r="B79" s="66" t="s">
        <v>106</v>
      </c>
      <c r="C79" s="53" t="str">
        <f>[2]С2.3!E25</f>
        <v>МУП г. Новосибирска "Горводоканал"</v>
      </c>
    </row>
    <row r="80" spans="1:3" ht="25.5" x14ac:dyDescent="0.2">
      <c r="A80" s="60" t="s">
        <v>107</v>
      </c>
      <c r="B80" s="67" t="s">
        <v>108</v>
      </c>
      <c r="C80" s="68">
        <f>[2]С2.3!E12</f>
        <v>0.2</v>
      </c>
    </row>
    <row r="81" spans="1:3" ht="25.5" x14ac:dyDescent="0.2">
      <c r="A81" s="60" t="s">
        <v>109</v>
      </c>
      <c r="B81" s="67" t="s">
        <v>98</v>
      </c>
      <c r="C81" s="63">
        <f>[2]С2.3!E13</f>
        <v>300</v>
      </c>
    </row>
    <row r="82" spans="1:3" ht="330" customHeight="1" x14ac:dyDescent="0.2">
      <c r="A82" s="60" t="s">
        <v>110</v>
      </c>
      <c r="B82" s="70" t="s">
        <v>111</v>
      </c>
      <c r="C82" s="69">
        <f>IF([2]С2.3!E26&gt;0,[2]С2.3!E26,[2]С2.3!E16)</f>
        <v>38240.416666666664</v>
      </c>
    </row>
    <row r="83" spans="1:3" ht="322.5" customHeight="1" x14ac:dyDescent="0.2">
      <c r="A83" s="60" t="s">
        <v>112</v>
      </c>
      <c r="B83" s="70" t="s">
        <v>113</v>
      </c>
      <c r="C83" s="69">
        <f>IF([2]С2.3!E27&gt;0,[2]С2.3!E27,[2]С2.3!E17)</f>
        <v>19570</v>
      </c>
    </row>
    <row r="84" spans="1:3" ht="30" x14ac:dyDescent="0.2">
      <c r="A84" s="60" t="s">
        <v>249</v>
      </c>
      <c r="B84" s="61" t="s">
        <v>250</v>
      </c>
      <c r="C84" s="69">
        <f>IF([2]С2.1!E19&gt;0,[2]С2.1!E19,[2]С2!F26)</f>
        <v>2892</v>
      </c>
    </row>
    <row r="85" spans="1:3" ht="17.25" x14ac:dyDescent="0.2">
      <c r="A85" s="60" t="s">
        <v>114</v>
      </c>
      <c r="B85" s="34" t="s">
        <v>115</v>
      </c>
      <c r="C85" s="36">
        <f>[2]С2!F31</f>
        <v>0.21369165990259753</v>
      </c>
    </row>
    <row r="86" spans="1:3" ht="30" x14ac:dyDescent="0.2">
      <c r="A86" s="60" t="s">
        <v>116</v>
      </c>
      <c r="B86" s="54" t="s">
        <v>117</v>
      </c>
      <c r="C86" s="71">
        <f>[2]С2!F32</f>
        <v>0.20047619047619047</v>
      </c>
    </row>
    <row r="87" spans="1:3" ht="17.25" x14ac:dyDescent="0.2">
      <c r="A87" s="60" t="s">
        <v>118</v>
      </c>
      <c r="B87" s="72" t="s">
        <v>119</v>
      </c>
      <c r="C87" s="36">
        <f>[2]С2!F33</f>
        <v>0.13880000000000001</v>
      </c>
    </row>
    <row r="88" spans="1:3" s="64" customFormat="1" ht="18" thickBot="1" x14ac:dyDescent="0.25">
      <c r="A88" s="73" t="s">
        <v>120</v>
      </c>
      <c r="B88" s="74" t="s">
        <v>121</v>
      </c>
      <c r="C88" s="75">
        <f>[2]С2!F34</f>
        <v>0.12640000000000001</v>
      </c>
    </row>
    <row r="89" spans="1:3" ht="13.5" thickBot="1" x14ac:dyDescent="0.25">
      <c r="A89" s="48"/>
      <c r="B89" s="76"/>
      <c r="C89" s="15"/>
    </row>
    <row r="90" spans="1:3" s="64" customFormat="1" ht="30" customHeight="1" x14ac:dyDescent="0.2">
      <c r="A90" s="77" t="s">
        <v>122</v>
      </c>
      <c r="B90" s="141" t="s">
        <v>123</v>
      </c>
      <c r="C90" s="141"/>
    </row>
    <row r="91" spans="1:3" s="64" customFormat="1" ht="30" x14ac:dyDescent="0.2">
      <c r="A91" s="78" t="s">
        <v>124</v>
      </c>
      <c r="B91" s="34" t="s">
        <v>125</v>
      </c>
      <c r="C91" s="35">
        <f>[2]С3!F14</f>
        <v>11240.693723164601</v>
      </c>
    </row>
    <row r="92" spans="1:3" s="64" customFormat="1" ht="42.75" x14ac:dyDescent="0.2">
      <c r="A92" s="78" t="s">
        <v>126</v>
      </c>
      <c r="B92" s="54" t="s">
        <v>127</v>
      </c>
      <c r="C92" s="79">
        <f>[2]С3!F15</f>
        <v>0.25</v>
      </c>
    </row>
    <row r="93" spans="1:3" s="64" customFormat="1" ht="14.25" x14ac:dyDescent="0.2">
      <c r="A93" s="78" t="s">
        <v>128</v>
      </c>
      <c r="B93" s="80" t="s">
        <v>129</v>
      </c>
      <c r="C93" s="63">
        <f>[2]С3!F18</f>
        <v>15</v>
      </c>
    </row>
    <row r="94" spans="1:3" s="64" customFormat="1" ht="17.25" x14ac:dyDescent="0.2">
      <c r="A94" s="78" t="s">
        <v>130</v>
      </c>
      <c r="B94" s="34" t="s">
        <v>131</v>
      </c>
      <c r="C94" s="35">
        <f>[2]С3!F19</f>
        <v>2699.0944349242141</v>
      </c>
    </row>
    <row r="95" spans="1:3" s="64" customFormat="1" ht="55.5" x14ac:dyDescent="0.2">
      <c r="A95" s="78" t="s">
        <v>132</v>
      </c>
      <c r="B95" s="54" t="s">
        <v>133</v>
      </c>
      <c r="C95" s="81">
        <f>[2]С3!F20</f>
        <v>2.1999999999999999E-2</v>
      </c>
    </row>
    <row r="96" spans="1:3" s="64" customFormat="1" ht="14.25" x14ac:dyDescent="0.2">
      <c r="A96" s="78" t="s">
        <v>134</v>
      </c>
      <c r="B96" s="59" t="s">
        <v>80</v>
      </c>
      <c r="C96" s="63">
        <f>[2]С3!F21</f>
        <v>10</v>
      </c>
    </row>
    <row r="97" spans="1:3" s="64" customFormat="1" ht="17.25" x14ac:dyDescent="0.2">
      <c r="A97" s="78" t="s">
        <v>135</v>
      </c>
      <c r="B97" s="34" t="s">
        <v>136</v>
      </c>
      <c r="C97" s="35">
        <f>[2]С3!F22</f>
        <v>0.47849831550501964</v>
      </c>
    </row>
    <row r="98" spans="1:3" s="64" customFormat="1" ht="161.25" customHeight="1" x14ac:dyDescent="0.2">
      <c r="A98" s="78" t="s">
        <v>137</v>
      </c>
      <c r="B98" s="54" t="s">
        <v>138</v>
      </c>
      <c r="C98" s="81">
        <f>[2]С3!F23</f>
        <v>3.0000000000000001E-3</v>
      </c>
    </row>
    <row r="99" spans="1:3" s="64" customFormat="1" ht="30.75" thickBot="1" x14ac:dyDescent="0.25">
      <c r="A99" s="82" t="s">
        <v>139</v>
      </c>
      <c r="B99" s="83" t="s">
        <v>82</v>
      </c>
      <c r="C99" s="84">
        <f>[2]С3!F24</f>
        <v>159.49943850167321</v>
      </c>
    </row>
    <row r="100" spans="1:3" ht="13.5" thickBot="1" x14ac:dyDescent="0.25">
      <c r="A100" s="48"/>
      <c r="B100" s="76"/>
      <c r="C100" s="15"/>
    </row>
    <row r="101" spans="1:3" ht="30" customHeight="1" x14ac:dyDescent="0.2">
      <c r="A101" s="85" t="s">
        <v>141</v>
      </c>
      <c r="B101" s="141" t="s">
        <v>142</v>
      </c>
      <c r="C101" s="141"/>
    </row>
    <row r="102" spans="1:3" ht="30" x14ac:dyDescent="0.2">
      <c r="A102" s="60" t="s">
        <v>143</v>
      </c>
      <c r="B102" s="34" t="s">
        <v>251</v>
      </c>
      <c r="C102" s="35">
        <f>[2]С4!F16</f>
        <v>832.33500000000004</v>
      </c>
    </row>
    <row r="103" spans="1:3" ht="30" x14ac:dyDescent="0.2">
      <c r="A103" s="60" t="s">
        <v>145</v>
      </c>
      <c r="B103" s="59" t="s">
        <v>252</v>
      </c>
      <c r="C103" s="35">
        <f>[2]С4!F17</f>
        <v>43385</v>
      </c>
    </row>
    <row r="104" spans="1:3" ht="17.25" x14ac:dyDescent="0.2">
      <c r="A104" s="60" t="s">
        <v>147</v>
      </c>
      <c r="B104" s="59" t="s">
        <v>148</v>
      </c>
      <c r="C104" s="41">
        <f>[2]С4!F18</f>
        <v>1.4999999999999999E-2</v>
      </c>
    </row>
    <row r="105" spans="1:3" ht="30" x14ac:dyDescent="0.2">
      <c r="A105" s="60" t="s">
        <v>149</v>
      </c>
      <c r="B105" s="59" t="s">
        <v>150</v>
      </c>
      <c r="C105" s="35">
        <f>[2]С4!F19</f>
        <v>12104</v>
      </c>
    </row>
    <row r="106" spans="1:3" ht="31.5" x14ac:dyDescent="0.2">
      <c r="A106" s="60" t="s">
        <v>151</v>
      </c>
      <c r="B106" s="59" t="s">
        <v>152</v>
      </c>
      <c r="C106" s="41">
        <f>[2]С4!F20</f>
        <v>1.4999999999999999E-2</v>
      </c>
    </row>
    <row r="107" spans="1:3" ht="30" x14ac:dyDescent="0.2">
      <c r="A107" s="60" t="s">
        <v>153</v>
      </c>
      <c r="B107" s="34" t="s">
        <v>253</v>
      </c>
      <c r="C107" s="35">
        <f>[2]С4!F21</f>
        <v>1221.9019409821399</v>
      </c>
    </row>
    <row r="108" spans="1:3" ht="45.6" customHeight="1" x14ac:dyDescent="0.2">
      <c r="A108" s="60" t="s">
        <v>155</v>
      </c>
      <c r="B108" s="54" t="s">
        <v>156</v>
      </c>
      <c r="C108" s="86" t="str">
        <f>IF([2]С4.2!F8="да",[2]С4.2!D21,[2]С4.2!D15)</f>
        <v>АО "Новосибирскэнергосбыт"</v>
      </c>
    </row>
    <row r="109" spans="1:3" ht="68.25" customHeight="1" x14ac:dyDescent="0.2">
      <c r="A109" s="60" t="s">
        <v>157</v>
      </c>
      <c r="B109" s="54" t="s">
        <v>158</v>
      </c>
      <c r="C109" s="35">
        <f>[2]С4!F22</f>
        <v>3.6112641666666665</v>
      </c>
    </row>
    <row r="110" spans="1:3" ht="30" x14ac:dyDescent="0.2">
      <c r="A110" s="60" t="s">
        <v>159</v>
      </c>
      <c r="B110" s="59" t="s">
        <v>254</v>
      </c>
      <c r="C110" s="63">
        <f>[2]С4!F23</f>
        <v>110</v>
      </c>
    </row>
    <row r="111" spans="1:3" ht="14.25" x14ac:dyDescent="0.2">
      <c r="A111" s="60" t="s">
        <v>161</v>
      </c>
      <c r="B111" s="54" t="s">
        <v>162</v>
      </c>
      <c r="C111" s="35">
        <f>[2]С4!F24</f>
        <v>8497.1999999999989</v>
      </c>
    </row>
    <row r="112" spans="1:3" ht="14.25" x14ac:dyDescent="0.2">
      <c r="A112" s="60" t="s">
        <v>163</v>
      </c>
      <c r="B112" s="59" t="s">
        <v>164</v>
      </c>
      <c r="C112" s="41">
        <f>[2]С4!F25</f>
        <v>0.36199999999999999</v>
      </c>
    </row>
    <row r="113" spans="1:3" ht="17.25" x14ac:dyDescent="0.2">
      <c r="A113" s="60" t="s">
        <v>165</v>
      </c>
      <c r="B113" s="34" t="s">
        <v>166</v>
      </c>
      <c r="C113" s="35">
        <f>[2]С4!F26</f>
        <v>29.520959999999999</v>
      </c>
    </row>
    <row r="114" spans="1:3" ht="25.5" x14ac:dyDescent="0.2">
      <c r="A114" s="60" t="s">
        <v>167</v>
      </c>
      <c r="B114" s="54" t="s">
        <v>94</v>
      </c>
      <c r="C114" s="86" t="str">
        <f>[2]С4.3!E16</f>
        <v>МУП г. Новосибирска "Горводоканал"</v>
      </c>
    </row>
    <row r="115" spans="1:3" ht="360" customHeight="1" x14ac:dyDescent="0.2">
      <c r="A115" s="60" t="s">
        <v>168</v>
      </c>
      <c r="B115" s="54" t="s">
        <v>169</v>
      </c>
      <c r="C115" s="35">
        <f>[2]С4.3!E17</f>
        <v>15.28</v>
      </c>
    </row>
    <row r="116" spans="1:3" ht="38.25" x14ac:dyDescent="0.2">
      <c r="A116" s="60" t="s">
        <v>170</v>
      </c>
      <c r="B116" s="54" t="s">
        <v>106</v>
      </c>
      <c r="C116" s="86" t="str">
        <f>[2]С4.3!E18</f>
        <v>МУП г. Новосибирска "Горводоканал"</v>
      </c>
    </row>
    <row r="117" spans="1:3" ht="374.25" customHeight="1" x14ac:dyDescent="0.2">
      <c r="A117" s="60" t="s">
        <v>171</v>
      </c>
      <c r="B117" s="54" t="s">
        <v>172</v>
      </c>
      <c r="C117" s="35">
        <f>[2]С4.3!E19</f>
        <v>0</v>
      </c>
    </row>
    <row r="118" spans="1:3" x14ac:dyDescent="0.2">
      <c r="A118" s="60" t="s">
        <v>173</v>
      </c>
      <c r="B118" s="59" t="s">
        <v>174</v>
      </c>
      <c r="C118" s="63">
        <f>[2]С4.3!E11</f>
        <v>1871</v>
      </c>
    </row>
    <row r="119" spans="1:3" x14ac:dyDescent="0.2">
      <c r="A119" s="60" t="s">
        <v>175</v>
      </c>
      <c r="B119" s="59" t="s">
        <v>176</v>
      </c>
      <c r="C119" s="53">
        <f>[2]С4.3!E12</f>
        <v>61</v>
      </c>
    </row>
    <row r="120" spans="1:3" x14ac:dyDescent="0.2">
      <c r="A120" s="60" t="s">
        <v>177</v>
      </c>
      <c r="B120" s="59" t="s">
        <v>178</v>
      </c>
      <c r="C120" s="53">
        <f>[2]С4.3!E13</f>
        <v>73</v>
      </c>
    </row>
    <row r="121" spans="1:3" ht="30" x14ac:dyDescent="0.2">
      <c r="A121" s="60" t="s">
        <v>179</v>
      </c>
      <c r="B121" s="34" t="s">
        <v>255</v>
      </c>
      <c r="C121" s="35">
        <f>[2]С4!F27</f>
        <v>1296.7467102743137</v>
      </c>
    </row>
    <row r="122" spans="1:3" ht="25.5" x14ac:dyDescent="0.2">
      <c r="A122" s="60" t="s">
        <v>181</v>
      </c>
      <c r="B122" s="54" t="s">
        <v>256</v>
      </c>
      <c r="C122" s="35">
        <f>[2]С4!F28</f>
        <v>995.96521526444985</v>
      </c>
    </row>
    <row r="123" spans="1:3" ht="42.75" x14ac:dyDescent="0.2">
      <c r="A123" s="60" t="s">
        <v>183</v>
      </c>
      <c r="B123" s="54" t="s">
        <v>184</v>
      </c>
      <c r="C123" s="35">
        <f>[2]С4!F29</f>
        <v>300.78149500986387</v>
      </c>
    </row>
    <row r="124" spans="1:3" ht="30.75" thickBot="1" x14ac:dyDescent="0.25">
      <c r="A124" s="73" t="s">
        <v>185</v>
      </c>
      <c r="B124" s="91" t="s">
        <v>186</v>
      </c>
      <c r="C124" s="84">
        <f>[2]С4!F30</f>
        <v>882.19928843517414</v>
      </c>
    </row>
    <row r="125" spans="1:3" s="90" customFormat="1" ht="13.5" thickBot="1" x14ac:dyDescent="0.25">
      <c r="A125" s="48"/>
      <c r="B125" s="76"/>
      <c r="C125" s="15"/>
    </row>
    <row r="126" spans="1:3" s="64" customFormat="1" ht="30" customHeight="1" x14ac:dyDescent="0.2">
      <c r="A126" s="77" t="s">
        <v>195</v>
      </c>
      <c r="B126" s="141" t="s">
        <v>196</v>
      </c>
      <c r="C126" s="141"/>
    </row>
    <row r="127" spans="1:3" ht="30.6" customHeight="1" thickBot="1" x14ac:dyDescent="0.25">
      <c r="A127" s="27" t="s">
        <v>197</v>
      </c>
      <c r="B127" s="91" t="s">
        <v>198</v>
      </c>
      <c r="C127" s="84">
        <f>[2]С5!F17</f>
        <v>0.02</v>
      </c>
    </row>
    <row r="128" spans="1:3" s="90" customFormat="1" ht="13.5" thickBot="1" x14ac:dyDescent="0.25">
      <c r="A128" s="48"/>
      <c r="B128" s="76"/>
      <c r="C128" s="15"/>
    </row>
    <row r="129" spans="1:3" ht="42.75" customHeight="1" x14ac:dyDescent="0.2">
      <c r="A129" s="85" t="s">
        <v>199</v>
      </c>
      <c r="B129" s="141" t="s">
        <v>200</v>
      </c>
      <c r="C129" s="141"/>
    </row>
    <row r="130" spans="1:3" ht="68.25" x14ac:dyDescent="0.2">
      <c r="A130" s="60" t="s">
        <v>201</v>
      </c>
      <c r="B130" s="92" t="s">
        <v>202</v>
      </c>
      <c r="C130" s="35" t="str">
        <f>IF([2]С6.1!E11="нет",[2]С6!F13,"")</f>
        <v/>
      </c>
    </row>
    <row r="131" spans="1:3" ht="42.75" x14ac:dyDescent="0.2">
      <c r="A131" s="60" t="s">
        <v>204</v>
      </c>
      <c r="B131" s="87" t="s">
        <v>205</v>
      </c>
      <c r="C131" s="93" t="str">
        <f>IF([2]С6.1!E12="нет",[2]С6.1!E17,"")</f>
        <v/>
      </c>
    </row>
    <row r="132" spans="1:3" ht="68.25" x14ac:dyDescent="0.2">
      <c r="A132" s="60" t="s">
        <v>206</v>
      </c>
      <c r="B132" s="92" t="s">
        <v>207</v>
      </c>
      <c r="C132" s="128" t="str">
        <f>IF([2]С6.1!E18="нет",[2]С6!F19,"")</f>
        <v/>
      </c>
    </row>
    <row r="133" spans="1:3" ht="55.5" x14ac:dyDescent="0.2">
      <c r="A133" s="60" t="s">
        <v>208</v>
      </c>
      <c r="B133" s="87" t="s">
        <v>209</v>
      </c>
      <c r="C133" s="36" t="str">
        <f>IF([2]С6.1!E18="нет",[2]С6.1!E19,"")</f>
        <v/>
      </c>
    </row>
    <row r="134" spans="1:3" ht="61.5" customHeight="1" x14ac:dyDescent="0.2">
      <c r="A134" s="60" t="s">
        <v>210</v>
      </c>
      <c r="B134" s="87" t="s">
        <v>257</v>
      </c>
      <c r="C134" s="36" t="str">
        <f>IF([2]С6.1!E18="нет",[2]С6.1!E22,"")</f>
        <v/>
      </c>
    </row>
    <row r="135" spans="1:3" ht="69" thickBot="1" x14ac:dyDescent="0.25">
      <c r="A135" s="73" t="s">
        <v>212</v>
      </c>
      <c r="B135" s="99" t="s">
        <v>213</v>
      </c>
      <c r="C135" s="75" t="str">
        <f>IF([2]С6.1!E18="нет",[2]С6.1!E23,"")</f>
        <v/>
      </c>
    </row>
    <row r="136" spans="1:3" s="90" customFormat="1" ht="13.5" thickBot="1" x14ac:dyDescent="0.25">
      <c r="A136" s="48"/>
      <c r="B136" s="76"/>
      <c r="C136" s="15"/>
    </row>
    <row r="137" spans="1:3" ht="15.75" x14ac:dyDescent="0.2">
      <c r="A137" s="85" t="s">
        <v>214</v>
      </c>
      <c r="B137" s="100" t="s">
        <v>215</v>
      </c>
      <c r="C137" s="101">
        <f>[2]С2!F39</f>
        <v>21.531904799999996</v>
      </c>
    </row>
    <row r="138" spans="1:3" ht="14.25" x14ac:dyDescent="0.2">
      <c r="A138" s="60" t="s">
        <v>216</v>
      </c>
      <c r="B138" s="59" t="s">
        <v>217</v>
      </c>
      <c r="C138" s="35">
        <f>[2]С2!F40</f>
        <v>7</v>
      </c>
    </row>
    <row r="139" spans="1:3" ht="17.25" x14ac:dyDescent="0.2">
      <c r="A139" s="60" t="s">
        <v>218</v>
      </c>
      <c r="B139" s="59" t="s">
        <v>219</v>
      </c>
      <c r="C139" s="35">
        <f>[2]С2!F42</f>
        <v>0.97</v>
      </c>
    </row>
    <row r="140" spans="1:3" ht="15" thickBot="1" x14ac:dyDescent="0.25">
      <c r="A140" s="73" t="s">
        <v>220</v>
      </c>
      <c r="B140" s="74" t="s">
        <v>221</v>
      </c>
      <c r="C140" s="47">
        <f>[2]С2!F44</f>
        <v>0.36199999999999999</v>
      </c>
    </row>
    <row r="141" spans="1:3" s="90" customFormat="1" ht="13.5" thickBot="1" x14ac:dyDescent="0.25">
      <c r="A141" s="48"/>
      <c r="B141" s="76"/>
      <c r="C141" s="15"/>
    </row>
    <row r="142" spans="1:3" ht="17.25" x14ac:dyDescent="0.2">
      <c r="A142" s="85" t="s">
        <v>222</v>
      </c>
      <c r="B142" s="104" t="s">
        <v>258</v>
      </c>
      <c r="C142" s="129">
        <f>[2]С2!F37</f>
        <v>1.7157947422665329</v>
      </c>
    </row>
    <row r="143" spans="1:3" ht="17.25" customHeight="1" thickBot="1" x14ac:dyDescent="0.25">
      <c r="A143" s="73" t="s">
        <v>224</v>
      </c>
      <c r="B143" s="143" t="s">
        <v>225</v>
      </c>
      <c r="C143" s="143"/>
    </row>
    <row r="144" spans="1:3" x14ac:dyDescent="0.2">
      <c r="A144" s="106"/>
      <c r="B144" s="130" t="s">
        <v>226</v>
      </c>
      <c r="C144" s="131"/>
    </row>
    <row r="145" spans="1:3" x14ac:dyDescent="0.2">
      <c r="A145" s="106"/>
      <c r="B145" s="132">
        <v>2020</v>
      </c>
      <c r="C145" s="133">
        <f>[2]С2.5!$E$11</f>
        <v>-2.9000000000000026E-2</v>
      </c>
    </row>
    <row r="146" spans="1:3" x14ac:dyDescent="0.2">
      <c r="B146" s="132">
        <f>B145+1</f>
        <v>2021</v>
      </c>
      <c r="C146" s="134">
        <f>[2]С2.5!$F$11</f>
        <v>0.245</v>
      </c>
    </row>
    <row r="147" spans="1:3" x14ac:dyDescent="0.2">
      <c r="B147" s="132">
        <f t="shared" ref="B147:B210" si="0">B146+1</f>
        <v>2022</v>
      </c>
      <c r="C147" s="135">
        <f>[2]С2.5!$G$11</f>
        <v>0.114</v>
      </c>
    </row>
    <row r="148" spans="1:3" x14ac:dyDescent="0.2">
      <c r="B148" s="111">
        <f t="shared" si="0"/>
        <v>2023</v>
      </c>
      <c r="C148" s="136">
        <f>[2]С2.5!$H$11</f>
        <v>0.04</v>
      </c>
    </row>
    <row r="149" spans="1:3" x14ac:dyDescent="0.2">
      <c r="B149" s="111">
        <f t="shared" si="0"/>
        <v>2024</v>
      </c>
      <c r="C149" s="136">
        <f>[2]С2.5!$I$11</f>
        <v>0.121</v>
      </c>
    </row>
    <row r="150" spans="1:3" x14ac:dyDescent="0.2">
      <c r="B150" s="111">
        <f t="shared" si="0"/>
        <v>2025</v>
      </c>
      <c r="C150" s="136">
        <f>[2]С2.5!$J$11</f>
        <v>0.03</v>
      </c>
    </row>
    <row r="151" spans="1:3" ht="13.5" thickBot="1" x14ac:dyDescent="0.25">
      <c r="B151" s="111">
        <f t="shared" si="0"/>
        <v>2026</v>
      </c>
      <c r="C151" s="136">
        <f>[2]С2.5!$K$11</f>
        <v>6.0999999999999999E-2</v>
      </c>
    </row>
    <row r="152" spans="1:3" ht="13.5" hidden="1" thickBot="1" x14ac:dyDescent="0.25">
      <c r="B152" s="111">
        <f t="shared" si="0"/>
        <v>2027</v>
      </c>
      <c r="C152" s="136">
        <f>[2]С2.5!$L$11</f>
        <v>0</v>
      </c>
    </row>
    <row r="153" spans="1:3" ht="13.5" hidden="1" thickBot="1" x14ac:dyDescent="0.25">
      <c r="B153" s="111">
        <f t="shared" si="0"/>
        <v>2028</v>
      </c>
      <c r="C153" s="136">
        <f>[2]С2.5!$M$11</f>
        <v>0</v>
      </c>
    </row>
    <row r="154" spans="1:3" ht="13.5" hidden="1" thickBot="1" x14ac:dyDescent="0.25">
      <c r="B154" s="111">
        <f t="shared" si="0"/>
        <v>2029</v>
      </c>
      <c r="C154" s="136">
        <f>[2]С2.5!$N$11</f>
        <v>0</v>
      </c>
    </row>
    <row r="155" spans="1:3" ht="13.5" hidden="1" thickBot="1" x14ac:dyDescent="0.25">
      <c r="B155" s="111">
        <f t="shared" si="0"/>
        <v>2030</v>
      </c>
      <c r="C155" s="136">
        <f>[2]С2.5!$O$11</f>
        <v>0</v>
      </c>
    </row>
    <row r="156" spans="1:3" ht="13.5" hidden="1" thickBot="1" x14ac:dyDescent="0.25">
      <c r="B156" s="111">
        <f t="shared" si="0"/>
        <v>2031</v>
      </c>
      <c r="C156" s="136">
        <f>[2]С2.5!$P$11</f>
        <v>0</v>
      </c>
    </row>
    <row r="157" spans="1:3" ht="13.5" hidden="1" thickBot="1" x14ac:dyDescent="0.25">
      <c r="B157" s="111">
        <f t="shared" si="0"/>
        <v>2032</v>
      </c>
      <c r="C157" s="136">
        <f>[2]С2.5!$Q$11</f>
        <v>0</v>
      </c>
    </row>
    <row r="158" spans="1:3" ht="13.5" hidden="1" thickBot="1" x14ac:dyDescent="0.25">
      <c r="B158" s="111">
        <f t="shared" si="0"/>
        <v>2033</v>
      </c>
      <c r="C158" s="136">
        <f>[2]С2.5!$R$11</f>
        <v>0</v>
      </c>
    </row>
    <row r="159" spans="1:3" ht="13.5" hidden="1" thickBot="1" x14ac:dyDescent="0.25">
      <c r="B159" s="111">
        <f t="shared" si="0"/>
        <v>2034</v>
      </c>
      <c r="C159" s="136">
        <f>[2]С2.5!$S$11</f>
        <v>0</v>
      </c>
    </row>
    <row r="160" spans="1:3" ht="13.5" hidden="1" thickBot="1" x14ac:dyDescent="0.25">
      <c r="B160" s="111">
        <f t="shared" si="0"/>
        <v>2035</v>
      </c>
      <c r="C160" s="136">
        <f>[2]С2.5!$T$11</f>
        <v>0</v>
      </c>
    </row>
    <row r="161" spans="2:3" ht="13.5" hidden="1" thickBot="1" x14ac:dyDescent="0.25">
      <c r="B161" s="111">
        <f t="shared" si="0"/>
        <v>2036</v>
      </c>
      <c r="C161" s="136">
        <f>[2]С2.5!$U$11</f>
        <v>0</v>
      </c>
    </row>
    <row r="162" spans="2:3" ht="13.5" hidden="1" thickBot="1" x14ac:dyDescent="0.25">
      <c r="B162" s="111">
        <f t="shared" si="0"/>
        <v>2037</v>
      </c>
      <c r="C162" s="136">
        <f>[2]С2.5!$V$11</f>
        <v>0</v>
      </c>
    </row>
    <row r="163" spans="2:3" ht="13.5" hidden="1" thickBot="1" x14ac:dyDescent="0.25">
      <c r="B163" s="111">
        <f t="shared" si="0"/>
        <v>2038</v>
      </c>
      <c r="C163" s="136">
        <f>[2]С2.5!$W$11</f>
        <v>0</v>
      </c>
    </row>
    <row r="164" spans="2:3" ht="13.5" hidden="1" thickBot="1" x14ac:dyDescent="0.25">
      <c r="B164" s="111">
        <f t="shared" si="0"/>
        <v>2039</v>
      </c>
      <c r="C164" s="136">
        <f>[2]С2.5!$X$11</f>
        <v>0</v>
      </c>
    </row>
    <row r="165" spans="2:3" ht="13.5" hidden="1" thickBot="1" x14ac:dyDescent="0.25">
      <c r="B165" s="111">
        <f t="shared" si="0"/>
        <v>2040</v>
      </c>
      <c r="C165" s="136">
        <f>[2]С2.5!$Y$11</f>
        <v>0</v>
      </c>
    </row>
    <row r="166" spans="2:3" ht="13.5" hidden="1" thickBot="1" x14ac:dyDescent="0.25">
      <c r="B166" s="111">
        <f t="shared" si="0"/>
        <v>2041</v>
      </c>
      <c r="C166" s="136">
        <f>[2]С2.5!$Z$11</f>
        <v>0</v>
      </c>
    </row>
    <row r="167" spans="2:3" ht="13.5" hidden="1" thickBot="1" x14ac:dyDescent="0.25">
      <c r="B167" s="111">
        <f t="shared" si="0"/>
        <v>2042</v>
      </c>
      <c r="C167" s="136">
        <f>[2]С2.5!$AA$11</f>
        <v>0</v>
      </c>
    </row>
    <row r="168" spans="2:3" ht="13.5" hidden="1" thickBot="1" x14ac:dyDescent="0.25">
      <c r="B168" s="111">
        <f t="shared" si="0"/>
        <v>2043</v>
      </c>
      <c r="C168" s="136">
        <f>[2]С2.5!$AB$11</f>
        <v>0</v>
      </c>
    </row>
    <row r="169" spans="2:3" ht="13.5" hidden="1" thickBot="1" x14ac:dyDescent="0.25">
      <c r="B169" s="111">
        <f t="shared" si="0"/>
        <v>2044</v>
      </c>
      <c r="C169" s="136">
        <f>[2]С2.5!$AC$11</f>
        <v>0</v>
      </c>
    </row>
    <row r="170" spans="2:3" ht="13.5" hidden="1" thickBot="1" x14ac:dyDescent="0.25">
      <c r="B170" s="111">
        <f t="shared" si="0"/>
        <v>2045</v>
      </c>
      <c r="C170" s="136">
        <f>[2]С2.5!$AD$11</f>
        <v>0</v>
      </c>
    </row>
    <row r="171" spans="2:3" ht="13.5" hidden="1" thickBot="1" x14ac:dyDescent="0.25">
      <c r="B171" s="111">
        <f t="shared" si="0"/>
        <v>2046</v>
      </c>
      <c r="C171" s="136">
        <f>[2]С2.5!$AE$11</f>
        <v>0</v>
      </c>
    </row>
    <row r="172" spans="2:3" ht="13.5" hidden="1" thickBot="1" x14ac:dyDescent="0.25">
      <c r="B172" s="111">
        <f t="shared" si="0"/>
        <v>2047</v>
      </c>
      <c r="C172" s="136">
        <f>[2]С2.5!$AF$11</f>
        <v>0</v>
      </c>
    </row>
    <row r="173" spans="2:3" ht="13.5" hidden="1" thickBot="1" x14ac:dyDescent="0.25">
      <c r="B173" s="111">
        <f t="shared" si="0"/>
        <v>2048</v>
      </c>
      <c r="C173" s="136">
        <f>[2]С2.5!$AG$11</f>
        <v>0</v>
      </c>
    </row>
    <row r="174" spans="2:3" ht="13.5" hidden="1" thickBot="1" x14ac:dyDescent="0.25">
      <c r="B174" s="111">
        <f t="shared" si="0"/>
        <v>2049</v>
      </c>
      <c r="C174" s="136">
        <f>[2]С2.5!$AH$11</f>
        <v>0</v>
      </c>
    </row>
    <row r="175" spans="2:3" ht="13.5" hidden="1" thickBot="1" x14ac:dyDescent="0.25">
      <c r="B175" s="111">
        <f t="shared" si="0"/>
        <v>2050</v>
      </c>
      <c r="C175" s="136">
        <f>[2]С2.5!$AI$11</f>
        <v>0</v>
      </c>
    </row>
    <row r="176" spans="2:3" ht="13.5" hidden="1" thickBot="1" x14ac:dyDescent="0.25">
      <c r="B176" s="111">
        <f t="shared" si="0"/>
        <v>2051</v>
      </c>
      <c r="C176" s="136">
        <f>[2]С2.5!$AJ$11</f>
        <v>0</v>
      </c>
    </row>
    <row r="177" spans="2:3" ht="13.5" hidden="1" thickBot="1" x14ac:dyDescent="0.25">
      <c r="B177" s="111">
        <f t="shared" si="0"/>
        <v>2052</v>
      </c>
      <c r="C177" s="136">
        <f>[2]С2.5!$AK$11</f>
        <v>0</v>
      </c>
    </row>
    <row r="178" spans="2:3" ht="13.5" hidden="1" thickBot="1" x14ac:dyDescent="0.25">
      <c r="B178" s="111">
        <f t="shared" si="0"/>
        <v>2053</v>
      </c>
      <c r="C178" s="136">
        <f>[2]С2.5!$AL$11</f>
        <v>0</v>
      </c>
    </row>
    <row r="179" spans="2:3" ht="13.5" hidden="1" thickBot="1" x14ac:dyDescent="0.25">
      <c r="B179" s="111">
        <f t="shared" si="0"/>
        <v>2054</v>
      </c>
      <c r="C179" s="136">
        <f>[2]С2.5!$AM$11</f>
        <v>0</v>
      </c>
    </row>
    <row r="180" spans="2:3" ht="13.5" hidden="1" thickBot="1" x14ac:dyDescent="0.25">
      <c r="B180" s="111">
        <f t="shared" si="0"/>
        <v>2055</v>
      </c>
      <c r="C180" s="136">
        <f>[2]С2.5!$AN$11</f>
        <v>0</v>
      </c>
    </row>
    <row r="181" spans="2:3" ht="13.5" hidden="1" thickBot="1" x14ac:dyDescent="0.25">
      <c r="B181" s="111">
        <f t="shared" si="0"/>
        <v>2056</v>
      </c>
      <c r="C181" s="136">
        <f>[2]С2.5!$AO$11</f>
        <v>0</v>
      </c>
    </row>
    <row r="182" spans="2:3" ht="13.5" hidden="1" thickBot="1" x14ac:dyDescent="0.25">
      <c r="B182" s="111">
        <f t="shared" si="0"/>
        <v>2057</v>
      </c>
      <c r="C182" s="136">
        <f>[2]С2.5!$AP$11</f>
        <v>0</v>
      </c>
    </row>
    <row r="183" spans="2:3" ht="13.5" hidden="1" thickBot="1" x14ac:dyDescent="0.25">
      <c r="B183" s="111">
        <f t="shared" si="0"/>
        <v>2058</v>
      </c>
      <c r="C183" s="136">
        <f>[2]С2.5!$AQ$11</f>
        <v>0</v>
      </c>
    </row>
    <row r="184" spans="2:3" ht="13.5" hidden="1" thickBot="1" x14ac:dyDescent="0.25">
      <c r="B184" s="111">
        <f t="shared" si="0"/>
        <v>2059</v>
      </c>
      <c r="C184" s="136">
        <f>[2]С2.5!$AR$11</f>
        <v>0</v>
      </c>
    </row>
    <row r="185" spans="2:3" ht="13.5" hidden="1" thickBot="1" x14ac:dyDescent="0.25">
      <c r="B185" s="111">
        <f t="shared" si="0"/>
        <v>2060</v>
      </c>
      <c r="C185" s="136">
        <f>[2]С2.5!$AS$11</f>
        <v>0</v>
      </c>
    </row>
    <row r="186" spans="2:3" ht="13.5" hidden="1" thickBot="1" x14ac:dyDescent="0.25">
      <c r="B186" s="111">
        <f t="shared" si="0"/>
        <v>2061</v>
      </c>
      <c r="C186" s="136">
        <f>[2]С2.5!$AT$11</f>
        <v>0</v>
      </c>
    </row>
    <row r="187" spans="2:3" ht="13.5" hidden="1" thickBot="1" x14ac:dyDescent="0.25">
      <c r="B187" s="111">
        <f t="shared" si="0"/>
        <v>2062</v>
      </c>
      <c r="C187" s="136">
        <f>[2]С2.5!$AU$11</f>
        <v>0</v>
      </c>
    </row>
    <row r="188" spans="2:3" ht="13.5" hidden="1" thickBot="1" x14ac:dyDescent="0.25">
      <c r="B188" s="111">
        <f t="shared" si="0"/>
        <v>2063</v>
      </c>
      <c r="C188" s="136">
        <f>[2]С2.5!$AV$11</f>
        <v>0</v>
      </c>
    </row>
    <row r="189" spans="2:3" ht="13.5" hidden="1" thickBot="1" x14ac:dyDescent="0.25">
      <c r="B189" s="111">
        <f t="shared" si="0"/>
        <v>2064</v>
      </c>
      <c r="C189" s="136">
        <f>[2]С2.5!$AW$11</f>
        <v>0</v>
      </c>
    </row>
    <row r="190" spans="2:3" ht="13.5" hidden="1" thickBot="1" x14ac:dyDescent="0.25">
      <c r="B190" s="111">
        <f t="shared" si="0"/>
        <v>2065</v>
      </c>
      <c r="C190" s="136">
        <f>[2]С2.5!$AX$11</f>
        <v>0</v>
      </c>
    </row>
    <row r="191" spans="2:3" ht="13.5" hidden="1" thickBot="1" x14ac:dyDescent="0.25">
      <c r="B191" s="111">
        <f t="shared" si="0"/>
        <v>2066</v>
      </c>
      <c r="C191" s="136">
        <f>[2]С2.5!$AY$11</f>
        <v>0</v>
      </c>
    </row>
    <row r="192" spans="2:3" ht="13.5" hidden="1" thickBot="1" x14ac:dyDescent="0.25">
      <c r="B192" s="111">
        <f t="shared" si="0"/>
        <v>2067</v>
      </c>
      <c r="C192" s="136">
        <f>[2]С2.5!$AZ$11</f>
        <v>0</v>
      </c>
    </row>
    <row r="193" spans="2:3" ht="13.5" hidden="1" thickBot="1" x14ac:dyDescent="0.25">
      <c r="B193" s="111">
        <f t="shared" si="0"/>
        <v>2068</v>
      </c>
      <c r="C193" s="136">
        <f>[2]С2.5!$BA$11</f>
        <v>0</v>
      </c>
    </row>
    <row r="194" spans="2:3" ht="13.5" hidden="1" thickBot="1" x14ac:dyDescent="0.25">
      <c r="B194" s="111">
        <f t="shared" si="0"/>
        <v>2069</v>
      </c>
      <c r="C194" s="136">
        <f>[2]С2.5!$BB$11</f>
        <v>0</v>
      </c>
    </row>
    <row r="195" spans="2:3" ht="13.5" hidden="1" thickBot="1" x14ac:dyDescent="0.25">
      <c r="B195" s="111">
        <f t="shared" si="0"/>
        <v>2070</v>
      </c>
      <c r="C195" s="136">
        <f>[2]С2.5!$BC$11</f>
        <v>0</v>
      </c>
    </row>
    <row r="196" spans="2:3" ht="13.5" hidden="1" thickBot="1" x14ac:dyDescent="0.25">
      <c r="B196" s="111">
        <f t="shared" si="0"/>
        <v>2071</v>
      </c>
      <c r="C196" s="136">
        <f>[2]С2.5!$BD$11</f>
        <v>0</v>
      </c>
    </row>
    <row r="197" spans="2:3" ht="13.5" hidden="1" thickBot="1" x14ac:dyDescent="0.25">
      <c r="B197" s="111">
        <f t="shared" si="0"/>
        <v>2072</v>
      </c>
      <c r="C197" s="136">
        <f>[2]С2.5!$BE$11</f>
        <v>0</v>
      </c>
    </row>
    <row r="198" spans="2:3" ht="13.5" hidden="1" thickBot="1" x14ac:dyDescent="0.25">
      <c r="B198" s="111">
        <f t="shared" si="0"/>
        <v>2073</v>
      </c>
      <c r="C198" s="136">
        <f>[2]С2.5!$BF$11</f>
        <v>0</v>
      </c>
    </row>
    <row r="199" spans="2:3" ht="13.5" hidden="1" thickBot="1" x14ac:dyDescent="0.25">
      <c r="B199" s="111">
        <f t="shared" si="0"/>
        <v>2074</v>
      </c>
      <c r="C199" s="136">
        <f>[2]С2.5!$BG$11</f>
        <v>0</v>
      </c>
    </row>
    <row r="200" spans="2:3" ht="13.5" hidden="1" thickBot="1" x14ac:dyDescent="0.25">
      <c r="B200" s="111">
        <f t="shared" si="0"/>
        <v>2075</v>
      </c>
      <c r="C200" s="136">
        <f>[2]С2.5!$BH$11</f>
        <v>0</v>
      </c>
    </row>
    <row r="201" spans="2:3" ht="13.5" hidden="1" thickBot="1" x14ac:dyDescent="0.25">
      <c r="B201" s="111">
        <f t="shared" si="0"/>
        <v>2076</v>
      </c>
      <c r="C201" s="136">
        <f>[2]С2.5!$BI$11</f>
        <v>0</v>
      </c>
    </row>
    <row r="202" spans="2:3" ht="13.5" hidden="1" thickBot="1" x14ac:dyDescent="0.25">
      <c r="B202" s="111">
        <f t="shared" si="0"/>
        <v>2077</v>
      </c>
      <c r="C202" s="136">
        <f>[2]С2.5!$BJ$11</f>
        <v>0</v>
      </c>
    </row>
    <row r="203" spans="2:3" ht="13.5" hidden="1" thickBot="1" x14ac:dyDescent="0.25">
      <c r="B203" s="111">
        <f t="shared" si="0"/>
        <v>2078</v>
      </c>
      <c r="C203" s="136">
        <f>[2]С2.5!$BK$11</f>
        <v>0</v>
      </c>
    </row>
    <row r="204" spans="2:3" ht="13.5" hidden="1" thickBot="1" x14ac:dyDescent="0.25">
      <c r="B204" s="111">
        <f t="shared" si="0"/>
        <v>2079</v>
      </c>
      <c r="C204" s="136">
        <f>[2]С2.5!$BL$11</f>
        <v>0</v>
      </c>
    </row>
    <row r="205" spans="2:3" ht="13.5" hidden="1" thickBot="1" x14ac:dyDescent="0.25">
      <c r="B205" s="111">
        <f t="shared" si="0"/>
        <v>2080</v>
      </c>
      <c r="C205" s="136">
        <f>[2]С2.5!$BM$11</f>
        <v>0</v>
      </c>
    </row>
    <row r="206" spans="2:3" ht="13.5" hidden="1" thickBot="1" x14ac:dyDescent="0.25">
      <c r="B206" s="111">
        <f t="shared" si="0"/>
        <v>2081</v>
      </c>
      <c r="C206" s="136">
        <f>[2]С2.5!$BN$11</f>
        <v>0</v>
      </c>
    </row>
    <row r="207" spans="2:3" ht="13.5" hidden="1" thickBot="1" x14ac:dyDescent="0.25">
      <c r="B207" s="111">
        <f t="shared" si="0"/>
        <v>2082</v>
      </c>
      <c r="C207" s="136">
        <f>[2]С2.5!$BO$11</f>
        <v>0</v>
      </c>
    </row>
    <row r="208" spans="2:3" ht="13.5" hidden="1" thickBot="1" x14ac:dyDescent="0.25">
      <c r="B208" s="111">
        <f t="shared" si="0"/>
        <v>2083</v>
      </c>
      <c r="C208" s="136">
        <f>[2]С2.5!$BP$11</f>
        <v>0</v>
      </c>
    </row>
    <row r="209" spans="2:3" ht="13.5" hidden="1" thickBot="1" x14ac:dyDescent="0.25">
      <c r="B209" s="111">
        <f t="shared" si="0"/>
        <v>2084</v>
      </c>
      <c r="C209" s="136">
        <f>[2]С2.5!$BQ$11</f>
        <v>0</v>
      </c>
    </row>
    <row r="210" spans="2:3" ht="13.5" hidden="1" thickBot="1" x14ac:dyDescent="0.25">
      <c r="B210" s="111">
        <f t="shared" si="0"/>
        <v>2085</v>
      </c>
      <c r="C210" s="136">
        <f>[2]С2.5!$BR$11</f>
        <v>0</v>
      </c>
    </row>
    <row r="211" spans="2:3" ht="13.5" hidden="1" thickBot="1" x14ac:dyDescent="0.25">
      <c r="B211" s="111">
        <f t="shared" ref="B211:B224" si="1">B210+1</f>
        <v>2086</v>
      </c>
      <c r="C211" s="136">
        <f>[2]С2.5!$BS$11</f>
        <v>0</v>
      </c>
    </row>
    <row r="212" spans="2:3" ht="13.5" hidden="1" thickBot="1" x14ac:dyDescent="0.25">
      <c r="B212" s="111">
        <f t="shared" si="1"/>
        <v>2087</v>
      </c>
      <c r="C212" s="136">
        <f>[2]С2.5!$BT$11</f>
        <v>0</v>
      </c>
    </row>
    <row r="213" spans="2:3" ht="13.5" hidden="1" thickBot="1" x14ac:dyDescent="0.25">
      <c r="B213" s="111">
        <f t="shared" si="1"/>
        <v>2088</v>
      </c>
      <c r="C213" s="136">
        <f>[2]С2.5!$BU$11</f>
        <v>0</v>
      </c>
    </row>
    <row r="214" spans="2:3" ht="13.5" hidden="1" thickBot="1" x14ac:dyDescent="0.25">
      <c r="B214" s="111">
        <f t="shared" si="1"/>
        <v>2089</v>
      </c>
      <c r="C214" s="136">
        <f>[2]С2.5!$BV$11</f>
        <v>0</v>
      </c>
    </row>
    <row r="215" spans="2:3" ht="13.5" hidden="1" thickBot="1" x14ac:dyDescent="0.25">
      <c r="B215" s="111">
        <f t="shared" si="1"/>
        <v>2090</v>
      </c>
      <c r="C215" s="136">
        <f>[2]С2.5!$BW$11</f>
        <v>0</v>
      </c>
    </row>
    <row r="216" spans="2:3" ht="13.5" hidden="1" thickBot="1" x14ac:dyDescent="0.25">
      <c r="B216" s="111">
        <f t="shared" si="1"/>
        <v>2091</v>
      </c>
      <c r="C216" s="136">
        <f>[2]С2.5!$BX$11</f>
        <v>0</v>
      </c>
    </row>
    <row r="217" spans="2:3" ht="13.5" hidden="1" thickBot="1" x14ac:dyDescent="0.25">
      <c r="B217" s="111">
        <f t="shared" si="1"/>
        <v>2092</v>
      </c>
      <c r="C217" s="136">
        <f>[2]С2.5!$BY$11</f>
        <v>0</v>
      </c>
    </row>
    <row r="218" spans="2:3" ht="13.5" hidden="1" thickBot="1" x14ac:dyDescent="0.25">
      <c r="B218" s="111">
        <f t="shared" si="1"/>
        <v>2093</v>
      </c>
      <c r="C218" s="136">
        <f>[2]С2.5!$BZ$11</f>
        <v>0</v>
      </c>
    </row>
    <row r="219" spans="2:3" ht="13.5" hidden="1" thickBot="1" x14ac:dyDescent="0.25">
      <c r="B219" s="111">
        <f t="shared" si="1"/>
        <v>2094</v>
      </c>
      <c r="C219" s="136">
        <f>[2]С2.5!$CA$11</f>
        <v>0</v>
      </c>
    </row>
    <row r="220" spans="2:3" ht="13.5" hidden="1" thickBot="1" x14ac:dyDescent="0.25">
      <c r="B220" s="111">
        <f t="shared" si="1"/>
        <v>2095</v>
      </c>
      <c r="C220" s="136">
        <f>[2]С2.5!$CB$11</f>
        <v>0</v>
      </c>
    </row>
    <row r="221" spans="2:3" ht="13.5" hidden="1" thickBot="1" x14ac:dyDescent="0.25">
      <c r="B221" s="111">
        <f t="shared" si="1"/>
        <v>2096</v>
      </c>
      <c r="C221" s="136">
        <f>[2]С2.5!$CC$11</f>
        <v>0</v>
      </c>
    </row>
    <row r="222" spans="2:3" ht="13.5" hidden="1" thickBot="1" x14ac:dyDescent="0.25">
      <c r="B222" s="111">
        <f t="shared" si="1"/>
        <v>2097</v>
      </c>
      <c r="C222" s="136">
        <f>[2]С2.5!$CD$11</f>
        <v>0</v>
      </c>
    </row>
    <row r="223" spans="2:3" ht="13.5" hidden="1" thickBot="1" x14ac:dyDescent="0.25">
      <c r="B223" s="111">
        <f t="shared" si="1"/>
        <v>2098</v>
      </c>
      <c r="C223" s="136">
        <f>[2]С2.5!$CE$11</f>
        <v>0</v>
      </c>
    </row>
    <row r="224" spans="2:3" ht="13.5" hidden="1" thickBot="1" x14ac:dyDescent="0.25">
      <c r="B224" s="111">
        <f t="shared" si="1"/>
        <v>2099</v>
      </c>
      <c r="C224" s="136">
        <f>[2]С2.5!$CF$11</f>
        <v>0</v>
      </c>
    </row>
    <row r="225" spans="2:3" ht="13.5" hidden="1" thickBot="1" x14ac:dyDescent="0.25">
      <c r="B225" s="113">
        <f>B162+1</f>
        <v>2038</v>
      </c>
      <c r="C225" s="137" t="e">
        <f>[2]С2.5!#REF!</f>
        <v>#REF!</v>
      </c>
    </row>
    <row r="226" spans="2:3" x14ac:dyDescent="0.2">
      <c r="B226" s="138"/>
      <c r="C226" s="139"/>
    </row>
  </sheetData>
  <mergeCells count="9">
    <mergeCell ref="B126:C126"/>
    <mergeCell ref="B129:C129"/>
    <mergeCell ref="B143:C143"/>
    <mergeCell ref="B1:C1"/>
    <mergeCell ref="A14:C14"/>
    <mergeCell ref="B27:C27"/>
    <mergeCell ref="B45:C45"/>
    <mergeCell ref="B90:C90"/>
    <mergeCell ref="B101:C10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Убинский (уголь)</vt:lpstr>
      <vt:lpstr>Убинский (газ)</vt:lpstr>
      <vt:lpstr>Лист3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2026-01-15T05:53:08Z</dcterms:modified>
</cp:coreProperties>
</file>